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30" windowHeight="6960" tabRatio="783"/>
  </bookViews>
  <sheets>
    <sheet name="Primer testing" sheetId="11" r:id="rId1"/>
    <sheet name="Sample info" sheetId="13" r:id="rId2"/>
  </sheets>
  <definedNames>
    <definedName name="_xlnm.Print_Area" localSheetId="0">'Primer testing'!$A$1:$Z$70</definedName>
  </definedNames>
  <calcPr calcId="125725"/>
  <fileRecoveryPr autoRecover="0"/>
</workbook>
</file>

<file path=xl/calcChain.xml><?xml version="1.0" encoding="utf-8"?>
<calcChain xmlns="http://schemas.openxmlformats.org/spreadsheetml/2006/main">
  <c r="P69" i="11"/>
  <c r="B21"/>
  <c r="F29"/>
  <c r="F26" s="1"/>
  <c r="F28"/>
  <c r="M28" s="1"/>
  <c r="F27"/>
  <c r="I32"/>
  <c r="I33"/>
  <c r="Y33"/>
  <c r="Y32"/>
  <c r="D32"/>
  <c r="Q35"/>
  <c r="W33"/>
  <c r="U33"/>
  <c r="S33"/>
  <c r="Q33"/>
  <c r="O33"/>
  <c r="M33"/>
  <c r="K33"/>
  <c r="K32"/>
  <c r="W32"/>
  <c r="U32"/>
  <c r="S32"/>
  <c r="Q32"/>
  <c r="O32"/>
  <c r="M32"/>
  <c r="Y29"/>
  <c r="B27"/>
  <c r="Y28"/>
  <c r="I27"/>
  <c r="Y27"/>
  <c r="I29"/>
  <c r="W29"/>
  <c r="W27"/>
  <c r="U29"/>
  <c r="U27"/>
  <c r="S29"/>
  <c r="S27"/>
  <c r="Q29"/>
  <c r="Q27"/>
  <c r="O29"/>
  <c r="O27"/>
  <c r="M29"/>
  <c r="M27"/>
  <c r="K29"/>
  <c r="K27"/>
  <c r="S28"/>
  <c r="K28"/>
  <c r="U28"/>
  <c r="Q28"/>
  <c r="W28"/>
  <c r="M26" l="1"/>
  <c r="K26"/>
  <c r="K31" s="1"/>
  <c r="W26"/>
  <c r="S26"/>
  <c r="S31" s="1"/>
  <c r="F31"/>
  <c r="O26"/>
  <c r="O31" s="1"/>
  <c r="U26"/>
  <c r="U31" s="1"/>
  <c r="Q26"/>
  <c r="Q31" s="1"/>
  <c r="Y26"/>
  <c r="I26"/>
  <c r="O28"/>
  <c r="I28"/>
  <c r="M31"/>
  <c r="I31"/>
  <c r="Y31"/>
  <c r="W31"/>
  <c r="S21"/>
</calcChain>
</file>

<file path=xl/sharedStrings.xml><?xml version="1.0" encoding="utf-8"?>
<sst xmlns="http://schemas.openxmlformats.org/spreadsheetml/2006/main" count="266" uniqueCount="146">
  <si>
    <t>A</t>
  </si>
  <si>
    <t>B</t>
  </si>
  <si>
    <t>C</t>
  </si>
  <si>
    <t>D</t>
  </si>
  <si>
    <t>E</t>
  </si>
  <si>
    <t>F</t>
  </si>
  <si>
    <t>G</t>
  </si>
  <si>
    <t>H</t>
  </si>
  <si>
    <t>30 sec</t>
  </si>
  <si>
    <t>∞</t>
  </si>
  <si>
    <t>μl</t>
  </si>
  <si>
    <t>x</t>
  </si>
  <si>
    <t>μM</t>
  </si>
  <si>
    <t>ng/μl</t>
  </si>
  <si>
    <t>60 sec</t>
  </si>
  <si>
    <t>Date:</t>
  </si>
  <si>
    <t>Person in charge:</t>
  </si>
  <si>
    <t>Sample order:</t>
  </si>
  <si>
    <t>Primer R</t>
  </si>
  <si>
    <t>PCR program name</t>
  </si>
  <si>
    <t>Annealing temp (°C)</t>
  </si>
  <si>
    <t xml:space="preserve">μl </t>
  </si>
  <si>
    <t>Concentration</t>
  </si>
  <si>
    <t>Plus volume (%)</t>
  </si>
  <si>
    <t>Total volume of Taq mix (μl)</t>
  </si>
  <si>
    <t>PCR machine</t>
  </si>
  <si>
    <t>Reagents</t>
  </si>
  <si>
    <t>Date of preparation/dilution</t>
  </si>
  <si>
    <t>Nr of cycles</t>
  </si>
  <si>
    <t>Cycler</t>
  </si>
  <si>
    <t>Total Nr of PCR reactions</t>
  </si>
  <si>
    <t>Notes:</t>
  </si>
  <si>
    <t>created on 19.01.2015</t>
  </si>
  <si>
    <t>Primer testing with 2x reaction buffer green Mix</t>
  </si>
  <si>
    <t>01 diagn.for.symb.</t>
  </si>
  <si>
    <t>2x Green mix</t>
  </si>
  <si>
    <t>Primer F</t>
  </si>
  <si>
    <t>3 min</t>
  </si>
  <si>
    <t>10 / 25</t>
  </si>
  <si>
    <t>10x</t>
  </si>
  <si>
    <t>25x</t>
  </si>
  <si>
    <t>65-56</t>
  </si>
  <si>
    <t>6 min</t>
  </si>
  <si>
    <t>16SA1</t>
  </si>
  <si>
    <t>Buchnera</t>
  </si>
  <si>
    <t>Regiella</t>
  </si>
  <si>
    <t>Serratia</t>
  </si>
  <si>
    <t>Spiroplasma</t>
  </si>
  <si>
    <t>Rickettsia</t>
  </si>
  <si>
    <t>10F</t>
  </si>
  <si>
    <t>Rick16SR</t>
  </si>
  <si>
    <t>X420</t>
  </si>
  <si>
    <t>R443R</t>
  </si>
  <si>
    <t>U443R</t>
  </si>
  <si>
    <t>T419R/TO419R</t>
  </si>
  <si>
    <t>Organism(s):</t>
  </si>
  <si>
    <t>Arsenophonus</t>
  </si>
  <si>
    <t># reactions</t>
  </si>
  <si>
    <t>Final conc</t>
  </si>
  <si>
    <t>Aliquot/lot number</t>
  </si>
  <si>
    <t>average DNA concentration</t>
  </si>
  <si>
    <t xml:space="preserve"> </t>
  </si>
  <si>
    <r>
      <t>ddH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O </t>
    </r>
  </si>
  <si>
    <t>°C</t>
  </si>
  <si>
    <t>Endosymbiont</t>
  </si>
  <si>
    <t>Reagents mix</t>
  </si>
  <si>
    <t>Primers F</t>
  </si>
  <si>
    <t>Primers R</t>
  </si>
  <si>
    <t>Procedure</t>
  </si>
  <si>
    <t>Reagents mix per reaction</t>
  </si>
  <si>
    <t>Final vol per reaction</t>
  </si>
  <si>
    <t>DNA per reaction</t>
  </si>
  <si>
    <t>Project ID</t>
  </si>
  <si>
    <t>Diagnostic PCR for Endosymbionts in Aphids</t>
  </si>
  <si>
    <t xml:space="preserve">Master Mix </t>
  </si>
  <si>
    <t>Heat lid to 95°C</t>
  </si>
  <si>
    <t>Pos Ctrl</t>
  </si>
  <si>
    <t>A14-03</t>
  </si>
  <si>
    <t>A14-42</t>
  </si>
  <si>
    <t>A14-12</t>
  </si>
  <si>
    <t>A14-35</t>
  </si>
  <si>
    <t>A14-10</t>
  </si>
  <si>
    <t>Ars16S_R2</t>
  </si>
  <si>
    <t>Hamilto-
nella</t>
  </si>
  <si>
    <t>Rickettsia+</t>
  </si>
  <si>
    <t>Buchnera - Aphis fabae</t>
  </si>
  <si>
    <t>Product size</t>
  </si>
  <si>
    <t>205</t>
  </si>
  <si>
    <t>456</t>
  </si>
  <si>
    <t>305</t>
  </si>
  <si>
    <t>414</t>
  </si>
  <si>
    <t>422</t>
  </si>
  <si>
    <t>Ars+A / +B</t>
  </si>
  <si>
    <t>Buchnera - Ac. pisum</t>
  </si>
  <si>
    <t>468</t>
  </si>
  <si>
    <t>480</t>
  </si>
  <si>
    <t>Regiella without weak bands</t>
  </si>
  <si>
    <t>Serratia without weak bands</t>
  </si>
  <si>
    <t>T135F (Ham_F2)</t>
  </si>
  <si>
    <t>U050F (Reg_F1)</t>
  </si>
  <si>
    <t>R042F (Ser_F1)</t>
  </si>
  <si>
    <t>Always check official primer list published on Vorburger lab homepage (Internal) before working with this sheet!</t>
  </si>
  <si>
    <t>A14-17</t>
  </si>
  <si>
    <t>Spiroplasma qPCR</t>
  </si>
  <si>
    <t>10F+35R</t>
  </si>
  <si>
    <t xml:space="preserve">Plate labelled: </t>
  </si>
  <si>
    <t>See sheet 2: Sample order</t>
  </si>
  <si>
    <t>see below (primerlist)</t>
  </si>
  <si>
    <t>murES6F</t>
  </si>
  <si>
    <t>murES6R</t>
  </si>
  <si>
    <t>Sp16S_618F</t>
  </si>
  <si>
    <t>Sp16S_834R</t>
  </si>
  <si>
    <t>234</t>
  </si>
  <si>
    <t>Buch_R_CV2</t>
  </si>
  <si>
    <t>196</t>
  </si>
  <si>
    <t>471</t>
  </si>
  <si>
    <t>T419R</t>
  </si>
  <si>
    <t>Wolbachia</t>
  </si>
  <si>
    <t>Rickettsiella</t>
  </si>
  <si>
    <t>RCL16S-211F</t>
  </si>
  <si>
    <t>281</t>
  </si>
  <si>
    <t>RCL-16S-470R</t>
  </si>
  <si>
    <t>Rlla pos.</t>
  </si>
  <si>
    <t>380</t>
  </si>
  <si>
    <t>Name:</t>
  </si>
  <si>
    <t>Comments:</t>
  </si>
  <si>
    <t>Hamiltonella (haplotype 1 &amp; 2)</t>
  </si>
  <si>
    <t>Hamiltonella (haplotpye 3)</t>
  </si>
  <si>
    <t>Hamiltonella</t>
  </si>
  <si>
    <t>TO419R</t>
  </si>
  <si>
    <t>updated : 05.03.2025</t>
  </si>
  <si>
    <t>Version 2025.3</t>
  </si>
  <si>
    <t>Fukatsuia</t>
  </si>
  <si>
    <t>01 - Earl Grey</t>
  </si>
  <si>
    <t>02 - Greyhound</t>
  </si>
  <si>
    <t>03 - Gandalf the grey</t>
  </si>
  <si>
    <t>04 - Cataract</t>
  </si>
  <si>
    <t>05 - Touchy one</t>
  </si>
  <si>
    <t>06 - Red Queen</t>
  </si>
  <si>
    <t>07 - Rote Zora</t>
  </si>
  <si>
    <t>08 - Red Hot Chilli Pepper</t>
  </si>
  <si>
    <t>e.g. ?H76, ?H402</t>
  </si>
  <si>
    <t>e.g. ?H15, ?H85</t>
  </si>
  <si>
    <t>Spiro-
plasma</t>
  </si>
  <si>
    <t>Arseno-
phonus</t>
  </si>
  <si>
    <t>Created by / updated by
Marco Thali / Heidi Käch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</si>
</sst>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vertAlign val="subscript"/>
      <sz val="8"/>
      <name val="Arial"/>
      <family val="2"/>
    </font>
    <font>
      <sz val="10"/>
      <color theme="1"/>
      <name val="Calibri"/>
      <family val="2"/>
      <scheme val="minor"/>
    </font>
    <font>
      <sz val="6"/>
      <name val="Arial"/>
      <family val="2"/>
    </font>
    <font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3" fillId="0" borderId="0"/>
  </cellStyleXfs>
  <cellXfs count="383">
    <xf numFmtId="0" fontId="0" fillId="0" borderId="0" xfId="0"/>
    <xf numFmtId="0" fontId="6" fillId="0" borderId="0" xfId="0" applyFont="1" applyProtection="1"/>
    <xf numFmtId="0" fontId="11" fillId="0" borderId="0" xfId="0" applyFont="1" applyProtection="1"/>
    <xf numFmtId="0" fontId="11" fillId="0" borderId="0" xfId="0" applyFont="1" applyBorder="1" applyProtection="1"/>
    <xf numFmtId="0" fontId="11" fillId="0" borderId="0" xfId="0" applyFont="1" applyFill="1" applyBorder="1" applyProtection="1"/>
    <xf numFmtId="0" fontId="3" fillId="0" borderId="0" xfId="0" applyFont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14" fontId="10" fillId="0" borderId="3" xfId="0" applyNumberFormat="1" applyFont="1" applyFill="1" applyBorder="1" applyAlignment="1" applyProtection="1">
      <alignment horizontal="centerContinuous" vertical="center"/>
    </xf>
    <xf numFmtId="49" fontId="10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14" fontId="10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 wrapText="1"/>
    </xf>
    <xf numFmtId="0" fontId="7" fillId="0" borderId="14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Continuous" vertical="center"/>
    </xf>
    <xf numFmtId="2" fontId="7" fillId="0" borderId="8" xfId="0" applyNumberFormat="1" applyFont="1" applyBorder="1" applyAlignment="1" applyProtection="1">
      <alignment horizontal="right" vertical="center"/>
    </xf>
    <xf numFmtId="2" fontId="7" fillId="0" borderId="11" xfId="0" applyNumberFormat="1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vertical="center"/>
    </xf>
    <xf numFmtId="2" fontId="7" fillId="0" borderId="9" xfId="0" applyNumberFormat="1" applyFont="1" applyBorder="1" applyAlignment="1" applyProtection="1">
      <alignment horizontal="right" vertical="center"/>
    </xf>
    <xf numFmtId="2" fontId="7" fillId="0" borderId="1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wrapText="1"/>
    </xf>
    <xf numFmtId="0" fontId="11" fillId="0" borderId="1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vertical="center" wrapText="1"/>
    </xf>
    <xf numFmtId="0" fontId="7" fillId="0" borderId="33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2" fontId="10" fillId="0" borderId="20" xfId="0" applyNumberFormat="1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2" fontId="10" fillId="0" borderId="32" xfId="0" applyNumberFormat="1" applyFont="1" applyFill="1" applyBorder="1" applyAlignment="1" applyProtection="1">
      <alignment vertical="center"/>
    </xf>
    <xf numFmtId="2" fontId="10" fillId="0" borderId="20" xfId="0" applyNumberFormat="1" applyFont="1" applyBorder="1" applyAlignment="1" applyProtection="1">
      <alignment vertical="center"/>
    </xf>
    <xf numFmtId="2" fontId="10" fillId="0" borderId="34" xfId="0" applyNumberFormat="1" applyFont="1" applyFill="1" applyBorder="1" applyAlignment="1" applyProtection="1">
      <alignment vertical="center"/>
    </xf>
    <xf numFmtId="0" fontId="10" fillId="0" borderId="36" xfId="0" applyFont="1" applyBorder="1" applyAlignment="1" applyProtection="1">
      <alignment vertical="center"/>
    </xf>
    <xf numFmtId="2" fontId="7" fillId="0" borderId="14" xfId="0" applyNumberFormat="1" applyFont="1" applyBorder="1" applyAlignment="1" applyProtection="1">
      <alignment horizontal="right" vertical="center"/>
    </xf>
    <xf numFmtId="2" fontId="7" fillId="0" borderId="3" xfId="0" applyNumberFormat="1" applyFont="1" applyBorder="1" applyAlignment="1" applyProtection="1">
      <alignment horizontal="right" vertical="center"/>
    </xf>
    <xf numFmtId="0" fontId="7" fillId="0" borderId="39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/>
    </xf>
    <xf numFmtId="2" fontId="10" fillId="6" borderId="0" xfId="0" applyNumberFormat="1" applyFont="1" applyFill="1" applyBorder="1" applyAlignment="1" applyProtection="1">
      <alignment vertical="center"/>
    </xf>
    <xf numFmtId="2" fontId="10" fillId="6" borderId="17" xfId="0" applyNumberFormat="1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7" fillId="6" borderId="0" xfId="0" applyFont="1" applyFill="1" applyAlignment="1" applyProtection="1">
      <alignment vertical="center"/>
    </xf>
    <xf numFmtId="0" fontId="7" fillId="0" borderId="39" xfId="0" applyFont="1" applyBorder="1" applyAlignment="1" applyProtection="1">
      <alignment vertical="center" wrapText="1"/>
    </xf>
    <xf numFmtId="2" fontId="10" fillId="6" borderId="37" xfId="0" applyNumberFormat="1" applyFont="1" applyFill="1" applyBorder="1" applyAlignment="1" applyProtection="1">
      <alignment vertical="center"/>
    </xf>
    <xf numFmtId="2" fontId="10" fillId="6" borderId="2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0" fillId="0" borderId="13" xfId="0" applyFont="1" applyBorder="1" applyAlignment="1" applyProtection="1"/>
    <xf numFmtId="0" fontId="11" fillId="6" borderId="0" xfId="0" applyFont="1" applyFill="1" applyBorder="1" applyAlignment="1" applyProtection="1">
      <alignment horizontal="right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2" fontId="7" fillId="7" borderId="11" xfId="0" applyNumberFormat="1" applyFont="1" applyFill="1" applyBorder="1" applyAlignment="1" applyProtection="1">
      <alignment vertical="center"/>
    </xf>
    <xf numFmtId="2" fontId="7" fillId="7" borderId="9" xfId="0" applyNumberFormat="1" applyFont="1" applyFill="1" applyBorder="1" applyAlignment="1" applyProtection="1">
      <alignment vertical="center"/>
    </xf>
    <xf numFmtId="2" fontId="10" fillId="7" borderId="20" xfId="0" applyNumberFormat="1" applyFont="1" applyFill="1" applyBorder="1" applyAlignment="1" applyProtection="1">
      <alignment vertical="center"/>
    </xf>
    <xf numFmtId="2" fontId="10" fillId="7" borderId="37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2" fontId="11" fillId="0" borderId="0" xfId="0" applyNumberFormat="1" applyFont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2" fontId="10" fillId="6" borderId="16" xfId="0" applyNumberFormat="1" applyFont="1" applyFill="1" applyBorder="1" applyAlignment="1" applyProtection="1">
      <alignment vertical="center"/>
    </xf>
    <xf numFmtId="0" fontId="11" fillId="0" borderId="1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11" fillId="0" borderId="1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7" borderId="10" xfId="0" applyFont="1" applyFill="1" applyBorder="1" applyAlignment="1" applyProtection="1">
      <alignment vertical="center"/>
    </xf>
    <xf numFmtId="0" fontId="11" fillId="7" borderId="1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49" fontId="14" fillId="6" borderId="0" xfId="0" applyNumberFormat="1" applyFont="1" applyFill="1" applyBorder="1" applyAlignment="1" applyProtection="1">
      <alignment vertical="center"/>
      <protection locked="0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20" fillId="0" borderId="10" xfId="0" applyFont="1" applyBorder="1" applyAlignment="1" applyProtection="1">
      <alignment vertical="center"/>
    </xf>
    <xf numFmtId="0" fontId="20" fillId="0" borderId="3" xfId="0" applyFont="1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21" fillId="0" borderId="10" xfId="0" applyFont="1" applyFill="1" applyBorder="1" applyAlignment="1" applyProtection="1">
      <alignment vertical="center"/>
    </xf>
    <xf numFmtId="0" fontId="21" fillId="0" borderId="10" xfId="0" applyFont="1" applyBorder="1" applyAlignment="1" applyProtection="1">
      <alignment horizontal="left" vertical="center"/>
    </xf>
    <xf numFmtId="0" fontId="18" fillId="0" borderId="16" xfId="0" applyFont="1" applyFill="1" applyBorder="1" applyAlignment="1" applyProtection="1">
      <alignment vertical="center" wrapText="1"/>
    </xf>
    <xf numFmtId="0" fontId="17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2" fillId="0" borderId="44" xfId="0" applyFont="1" applyBorder="1"/>
    <xf numFmtId="0" fontId="0" fillId="0" borderId="45" xfId="0" applyBorder="1"/>
    <xf numFmtId="0" fontId="0" fillId="0" borderId="17" xfId="0" applyBorder="1"/>
    <xf numFmtId="0" fontId="0" fillId="0" borderId="25" xfId="0" applyBorder="1"/>
    <xf numFmtId="0" fontId="22" fillId="0" borderId="46" xfId="0" applyFont="1" applyBorder="1"/>
    <xf numFmtId="14" fontId="0" fillId="0" borderId="47" xfId="0" applyNumberFormat="1" applyBorder="1"/>
    <xf numFmtId="0" fontId="0" fillId="0" borderId="47" xfId="0" applyBorder="1"/>
    <xf numFmtId="0" fontId="0" fillId="0" borderId="0" xfId="0" applyBorder="1"/>
    <xf numFmtId="0" fontId="0" fillId="0" borderId="26" xfId="0" applyBorder="1"/>
    <xf numFmtId="0" fontId="0" fillId="0" borderId="48" xfId="0" applyBorder="1"/>
    <xf numFmtId="0" fontId="0" fillId="0" borderId="49" xfId="0" applyBorder="1"/>
    <xf numFmtId="0" fontId="0" fillId="0" borderId="20" xfId="0" applyBorder="1"/>
    <xf numFmtId="0" fontId="0" fillId="0" borderId="50" xfId="0" applyBorder="1"/>
    <xf numFmtId="0" fontId="0" fillId="0" borderId="51" xfId="0" applyBorder="1"/>
    <xf numFmtId="0" fontId="0" fillId="0" borderId="37" xfId="0" applyBorder="1"/>
    <xf numFmtId="0" fontId="0" fillId="0" borderId="16" xfId="0" applyBorder="1"/>
    <xf numFmtId="0" fontId="0" fillId="0" borderId="28" xfId="0" applyBorder="1"/>
    <xf numFmtId="49" fontId="7" fillId="16" borderId="43" xfId="0" applyNumberFormat="1" applyFont="1" applyFill="1" applyBorder="1" applyAlignment="1" applyProtection="1">
      <alignment horizontal="center" vertical="center" wrapText="1"/>
      <protection locked="0"/>
    </xf>
    <xf numFmtId="49" fontId="9" fillId="16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10" xfId="0" applyFont="1" applyBorder="1" applyAlignment="1" applyProtection="1">
      <alignment vertical="center"/>
    </xf>
    <xf numFmtId="49" fontId="14" fillId="6" borderId="10" xfId="0" applyNumberFormat="1" applyFont="1" applyFill="1" applyBorder="1" applyAlignment="1" applyProtection="1">
      <alignment vertical="center"/>
      <protection locked="0"/>
    </xf>
    <xf numFmtId="49" fontId="7" fillId="7" borderId="10" xfId="0" applyNumberFormat="1" applyFont="1" applyFill="1" applyBorder="1" applyAlignment="1" applyProtection="1">
      <alignment horizontal="right" vertical="center"/>
      <protection locked="0"/>
    </xf>
    <xf numFmtId="49" fontId="7" fillId="7" borderId="10" xfId="0" applyNumberFormat="1" applyFont="1" applyFill="1" applyBorder="1" applyAlignment="1" applyProtection="1">
      <alignment horizontal="left" vertical="center"/>
      <protection locked="0"/>
    </xf>
    <xf numFmtId="49" fontId="20" fillId="7" borderId="10" xfId="0" applyNumberFormat="1" applyFont="1" applyFill="1" applyBorder="1" applyAlignment="1" applyProtection="1">
      <alignment horizontal="right" vertical="center"/>
      <protection locked="0"/>
    </xf>
    <xf numFmtId="49" fontId="20" fillId="7" borderId="10" xfId="0" applyNumberFormat="1" applyFont="1" applyFill="1" applyBorder="1" applyAlignment="1" applyProtection="1">
      <alignment horizontal="left" vertical="center"/>
      <protection locked="0"/>
    </xf>
    <xf numFmtId="49" fontId="20" fillId="7" borderId="10" xfId="0" applyNumberFormat="1" applyFont="1" applyFill="1" applyBorder="1" applyAlignment="1" applyProtection="1">
      <alignment horizontal="center" vertical="center"/>
      <protection locked="0"/>
    </xf>
    <xf numFmtId="49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49" fontId="19" fillId="6" borderId="10" xfId="0" applyNumberFormat="1" applyFont="1" applyFill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49" fontId="4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7" fillId="10" borderId="23" xfId="0" applyFont="1" applyFill="1" applyBorder="1" applyAlignment="1" applyProtection="1">
      <alignment horizontal="center" vertical="top" wrapText="1"/>
    </xf>
    <xf numFmtId="0" fontId="7" fillId="13" borderId="23" xfId="0" applyFont="1" applyFill="1" applyBorder="1" applyAlignment="1" applyProtection="1">
      <alignment horizontal="center" vertical="top" wrapText="1"/>
    </xf>
    <xf numFmtId="0" fontId="7" fillId="13" borderId="21" xfId="0" applyFont="1" applyFill="1" applyBorder="1" applyAlignment="1" applyProtection="1">
      <alignment horizontal="center" vertical="top" wrapText="1"/>
    </xf>
    <xf numFmtId="0" fontId="7" fillId="12" borderId="18" xfId="0" applyFont="1" applyFill="1" applyBorder="1" applyAlignment="1" applyProtection="1">
      <alignment horizontal="center" vertical="top" wrapText="1"/>
    </xf>
    <xf numFmtId="0" fontId="7" fillId="12" borderId="21" xfId="0" applyFont="1" applyFill="1" applyBorder="1" applyAlignment="1" applyProtection="1">
      <alignment horizontal="center" vertical="top" wrapText="1"/>
    </xf>
    <xf numFmtId="49" fontId="7" fillId="9" borderId="31" xfId="0" applyNumberFormat="1" applyFont="1" applyFill="1" applyBorder="1" applyAlignment="1" applyProtection="1">
      <alignment horizontal="center" vertical="top" wrapText="1"/>
    </xf>
    <xf numFmtId="49" fontId="7" fillId="9" borderId="23" xfId="0" applyNumberFormat="1" applyFont="1" applyFill="1" applyBorder="1" applyAlignment="1" applyProtection="1">
      <alignment horizontal="center" vertical="top" wrapText="1"/>
    </xf>
    <xf numFmtId="0" fontId="7" fillId="15" borderId="18" xfId="0" applyFont="1" applyFill="1" applyBorder="1" applyAlignment="1" applyProtection="1">
      <alignment horizontal="center" vertical="top" wrapText="1"/>
    </xf>
    <xf numFmtId="0" fontId="7" fillId="15" borderId="21" xfId="0" applyFont="1" applyFill="1" applyBorder="1" applyAlignment="1" applyProtection="1">
      <alignment horizontal="center" vertical="top" wrapText="1"/>
    </xf>
    <xf numFmtId="0" fontId="7" fillId="11" borderId="23" xfId="0" applyFont="1" applyFill="1" applyBorder="1" applyAlignment="1" applyProtection="1">
      <alignment horizontal="center" vertical="top" wrapText="1"/>
    </xf>
    <xf numFmtId="0" fontId="7" fillId="8" borderId="18" xfId="0" applyFont="1" applyFill="1" applyBorder="1" applyAlignment="1" applyProtection="1">
      <alignment horizontal="center" vertical="top" wrapText="1"/>
    </xf>
    <xf numFmtId="0" fontId="7" fillId="8" borderId="21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" fontId="7" fillId="6" borderId="9" xfId="0" quotePrefix="1" applyNumberFormat="1" applyFont="1" applyFill="1" applyBorder="1" applyAlignment="1" applyProtection="1">
      <alignment horizontal="center" vertical="center"/>
      <protection locked="0"/>
    </xf>
    <xf numFmtId="17" fontId="7" fillId="6" borderId="3" xfId="0" quotePrefix="1" applyNumberFormat="1" applyFont="1" applyFill="1" applyBorder="1" applyAlignment="1" applyProtection="1">
      <alignment horizontal="center" vertical="center"/>
      <protection locked="0"/>
    </xf>
    <xf numFmtId="17" fontId="7" fillId="6" borderId="13" xfId="0" quotePrefix="1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49" fontId="14" fillId="6" borderId="10" xfId="0" applyNumberFormat="1" applyFont="1" applyFill="1" applyBorder="1" applyAlignment="1" applyProtection="1">
      <alignment vertical="center"/>
      <protection locked="0"/>
    </xf>
    <xf numFmtId="49" fontId="7" fillId="7" borderId="10" xfId="0" applyNumberFormat="1" applyFont="1" applyFill="1" applyBorder="1" applyAlignment="1" applyProtection="1">
      <alignment horizontal="right" vertical="center"/>
      <protection locked="0"/>
    </xf>
    <xf numFmtId="49" fontId="7" fillId="7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0" xfId="0" applyFont="1" applyFill="1" applyBorder="1" applyAlignment="1" applyProtection="1">
      <alignment horizontal="center" vertical="center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2" fontId="7" fillId="2" borderId="2" xfId="0" applyNumberFormat="1" applyFont="1" applyFill="1" applyBorder="1" applyAlignment="1" applyProtection="1">
      <alignment horizontal="center" vertical="center"/>
    </xf>
    <xf numFmtId="2" fontId="7" fillId="2" borderId="10" xfId="0" applyNumberFormat="1" applyFont="1" applyFill="1" applyBorder="1" applyAlignment="1" applyProtection="1">
      <alignment horizontal="center" vertical="center"/>
    </xf>
    <xf numFmtId="1" fontId="7" fillId="0" borderId="41" xfId="0" applyNumberFormat="1" applyFont="1" applyBorder="1" applyAlignment="1" applyProtection="1">
      <alignment horizontal="center" vertical="center"/>
    </xf>
    <xf numFmtId="1" fontId="7" fillId="0" borderId="42" xfId="0" applyNumberFormat="1" applyFont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  <protection locked="0"/>
    </xf>
    <xf numFmtId="1" fontId="7" fillId="7" borderId="10" xfId="0" applyNumberFormat="1" applyFont="1" applyFill="1" applyBorder="1" applyAlignment="1" applyProtection="1">
      <alignment horizontal="center" vertical="center"/>
      <protection locked="0"/>
    </xf>
    <xf numFmtId="1" fontId="7" fillId="7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49" fontId="7" fillId="7" borderId="10" xfId="0" applyNumberFormat="1" applyFont="1" applyFill="1" applyBorder="1" applyAlignment="1" applyProtection="1">
      <alignment horizontal="right" vertical="center" wrapText="1"/>
      <protection locked="0"/>
    </xf>
    <xf numFmtId="49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1" fontId="7" fillId="7" borderId="3" xfId="0" applyNumberFormat="1" applyFont="1" applyFill="1" applyBorder="1" applyAlignment="1" applyProtection="1">
      <alignment horizontal="center" vertical="center" wrapText="1"/>
    </xf>
    <xf numFmtId="1" fontId="7" fillId="7" borderId="35" xfId="0" applyNumberFormat="1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top" wrapText="1"/>
    </xf>
    <xf numFmtId="0" fontId="7" fillId="4" borderId="21" xfId="0" applyFont="1" applyFill="1" applyBorder="1" applyAlignment="1" applyProtection="1">
      <alignment horizontal="center" vertical="top" wrapText="1"/>
    </xf>
    <xf numFmtId="1" fontId="7" fillId="7" borderId="9" xfId="0" applyNumberFormat="1" applyFont="1" applyFill="1" applyBorder="1" applyAlignment="1" applyProtection="1">
      <alignment horizontal="center" vertical="center" wrapText="1"/>
    </xf>
    <xf numFmtId="1" fontId="7" fillId="7" borderId="13" xfId="0" applyNumberFormat="1" applyFont="1" applyFill="1" applyBorder="1" applyAlignment="1" applyProtection="1">
      <alignment horizontal="center" vertical="center" wrapText="1"/>
    </xf>
    <xf numFmtId="1" fontId="7" fillId="7" borderId="34" xfId="0" applyNumberFormat="1" applyFont="1" applyFill="1" applyBorder="1" applyAlignment="1" applyProtection="1">
      <alignment horizontal="center" vertical="center" wrapText="1"/>
    </xf>
    <xf numFmtId="0" fontId="7" fillId="14" borderId="23" xfId="0" applyFont="1" applyFill="1" applyBorder="1" applyAlignment="1" applyProtection="1">
      <alignment horizontal="center" vertical="top" wrapText="1"/>
    </xf>
    <xf numFmtId="0" fontId="7" fillId="14" borderId="29" xfId="0" applyFont="1" applyFill="1" applyBorder="1" applyAlignment="1" applyProtection="1">
      <alignment horizontal="center" vertical="top" wrapText="1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14" fontId="0" fillId="7" borderId="19" xfId="0" applyNumberFormat="1" applyFill="1" applyBorder="1" applyAlignment="1">
      <alignment horizontal="center" vertical="center"/>
    </xf>
    <xf numFmtId="14" fontId="0" fillId="7" borderId="24" xfId="0" applyNumberFormat="1" applyFill="1" applyBorder="1" applyAlignment="1">
      <alignment horizontal="center" vertical="center"/>
    </xf>
    <xf numFmtId="14" fontId="0" fillId="7" borderId="22" xfId="0" applyNumberForma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0" fillId="7" borderId="27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9" fillId="6" borderId="3" xfId="0" applyFont="1" applyFill="1" applyBorder="1" applyAlignment="1" applyProtection="1">
      <alignment vertical="center"/>
    </xf>
  </cellXfs>
  <cellStyles count="4">
    <cellStyle name="Normal 2" xfId="1"/>
    <cellStyle name="Normal 3" xfId="2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92764</xdr:colOff>
      <xdr:row>1</xdr:row>
      <xdr:rowOff>106846</xdr:rowOff>
    </xdr:from>
    <xdr:to>
      <xdr:col>3</xdr:col>
      <xdr:colOff>542925</xdr:colOff>
      <xdr:row>3</xdr:row>
      <xdr:rowOff>65545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39" y="183046"/>
          <a:ext cx="1393136" cy="30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3"/>
  <sheetViews>
    <sheetView showGridLines="0" showZeros="0" tabSelected="1" zoomScaleNormal="100" workbookViewId="0">
      <selection activeCell="B8" sqref="B8"/>
    </sheetView>
  </sheetViews>
  <sheetFormatPr baseColWidth="10" defaultColWidth="9.1796875" defaultRowHeight="10"/>
  <cols>
    <col min="1" max="1" width="2.1796875" style="2" bestFit="1" customWidth="1"/>
    <col min="2" max="2" width="5.7265625" style="2" customWidth="1"/>
    <col min="3" max="5" width="8.36328125" style="2" customWidth="1"/>
    <col min="6" max="6" width="5.81640625" style="2" customWidth="1"/>
    <col min="7" max="7" width="2" style="2" customWidth="1"/>
    <col min="8" max="8" width="0.54296875" style="2" customWidth="1"/>
    <col min="9" max="9" width="6.1796875" style="2" customWidth="1"/>
    <col min="10" max="10" width="2.26953125" style="2" customWidth="1"/>
    <col min="11" max="11" width="6.1796875" style="2" customWidth="1"/>
    <col min="12" max="12" width="2.26953125" style="2" customWidth="1"/>
    <col min="13" max="13" width="6.1796875" style="2" customWidth="1"/>
    <col min="14" max="14" width="2.54296875" style="2" customWidth="1"/>
    <col min="15" max="15" width="6.1796875" style="2" customWidth="1"/>
    <col min="16" max="16" width="2.26953125" style="2" customWidth="1"/>
    <col min="17" max="17" width="6.1796875" style="2" customWidth="1"/>
    <col min="18" max="18" width="2.26953125" style="2" customWidth="1"/>
    <col min="19" max="19" width="6.1796875" style="2" customWidth="1"/>
    <col min="20" max="20" width="2.26953125" style="2" customWidth="1"/>
    <col min="21" max="21" width="6.1796875" style="2" customWidth="1"/>
    <col min="22" max="22" width="2.26953125" style="2" customWidth="1"/>
    <col min="23" max="23" width="6.1796875" style="2" customWidth="1"/>
    <col min="24" max="24" width="2.26953125" style="2" customWidth="1"/>
    <col min="25" max="25" width="6.1796875" style="2" customWidth="1"/>
    <col min="26" max="26" width="2.1796875" style="2" customWidth="1"/>
    <col min="27" max="27" width="5.1796875" style="2" customWidth="1"/>
    <col min="28" max="16384" width="9.1796875" style="2"/>
  </cols>
  <sheetData>
    <row r="1" spans="2:34" ht="6" customHeight="1"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34" s="5" customFormat="1" ht="13.5" customHeight="1">
      <c r="B2" s="316"/>
      <c r="C2" s="317"/>
      <c r="D2" s="317"/>
      <c r="E2" s="318"/>
      <c r="F2" s="345" t="s">
        <v>73</v>
      </c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7"/>
      <c r="AC2" s="1"/>
    </row>
    <row r="3" spans="2:34" ht="13.5" customHeight="1">
      <c r="B3" s="319"/>
      <c r="C3" s="320"/>
      <c r="D3" s="320"/>
      <c r="E3" s="321"/>
      <c r="F3" s="348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50"/>
    </row>
    <row r="4" spans="2:34" ht="10.5" customHeight="1">
      <c r="B4" s="322"/>
      <c r="C4" s="323"/>
      <c r="D4" s="323"/>
      <c r="E4" s="324"/>
      <c r="F4" s="351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3"/>
    </row>
    <row r="5" spans="2:34" ht="10.5" customHeight="1">
      <c r="B5" s="307" t="s">
        <v>145</v>
      </c>
      <c r="C5" s="308"/>
      <c r="D5" s="308"/>
      <c r="E5" s="309"/>
      <c r="F5" s="292" t="s">
        <v>32</v>
      </c>
      <c r="G5" s="269"/>
      <c r="H5" s="269"/>
      <c r="I5" s="269"/>
      <c r="J5" s="269"/>
      <c r="K5" s="269"/>
      <c r="L5" s="269" t="s">
        <v>130</v>
      </c>
      <c r="M5" s="269"/>
      <c r="N5" s="269"/>
      <c r="O5" s="269"/>
      <c r="P5" s="269"/>
      <c r="Q5" s="341" t="s">
        <v>131</v>
      </c>
      <c r="R5" s="341"/>
      <c r="S5" s="341"/>
      <c r="T5" s="341"/>
      <c r="U5" s="341"/>
      <c r="V5" s="341"/>
      <c r="W5" s="341"/>
      <c r="X5" s="341"/>
      <c r="Y5" s="341"/>
      <c r="Z5" s="342"/>
      <c r="AA5" s="3"/>
      <c r="AB5" s="3"/>
      <c r="AC5" s="4"/>
      <c r="AD5" s="4"/>
      <c r="AE5" s="4"/>
      <c r="AF5" s="4"/>
      <c r="AG5" s="4"/>
      <c r="AH5" s="3"/>
    </row>
    <row r="6" spans="2:34" ht="10.5" customHeight="1">
      <c r="B6" s="310"/>
      <c r="C6" s="311"/>
      <c r="D6" s="311"/>
      <c r="E6" s="312"/>
      <c r="F6" s="292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343"/>
      <c r="AA6" s="225"/>
      <c r="AB6" s="225"/>
      <c r="AC6" s="226"/>
      <c r="AD6" s="226"/>
      <c r="AE6" s="226"/>
      <c r="AF6" s="226"/>
      <c r="AG6" s="226"/>
      <c r="AH6" s="226"/>
    </row>
    <row r="7" spans="2:34" ht="6.75" customHeight="1">
      <c r="B7" s="313"/>
      <c r="C7" s="314"/>
      <c r="D7" s="314"/>
      <c r="E7" s="315"/>
      <c r="F7" s="293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344"/>
      <c r="AA7" s="226"/>
      <c r="AB7" s="226"/>
      <c r="AC7" s="226"/>
      <c r="AD7" s="226"/>
      <c r="AE7" s="226"/>
      <c r="AF7" s="226"/>
      <c r="AG7" s="226"/>
      <c r="AH7" s="226"/>
    </row>
    <row r="8" spans="2:34" s="7" customFormat="1" ht="12.75" customHeight="1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52"/>
      <c r="R8" s="152"/>
      <c r="S8" s="152"/>
      <c r="T8" s="152"/>
      <c r="U8" s="152"/>
      <c r="V8" s="152"/>
      <c r="W8" s="152"/>
      <c r="X8" s="152"/>
      <c r="Y8" s="153"/>
      <c r="AA8" s="226"/>
      <c r="AB8" s="226"/>
      <c r="AC8" s="226"/>
      <c r="AD8" s="226"/>
      <c r="AE8" s="226"/>
      <c r="AF8" s="226"/>
      <c r="AG8" s="226"/>
      <c r="AH8" s="226"/>
    </row>
    <row r="9" spans="2:34" s="7" customFormat="1" ht="21" customHeight="1">
      <c r="B9" s="239" t="s">
        <v>33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12"/>
      <c r="AA9" s="226"/>
      <c r="AB9" s="226"/>
      <c r="AC9" s="226"/>
      <c r="AD9" s="226"/>
      <c r="AE9" s="226"/>
      <c r="AF9" s="226"/>
      <c r="AG9" s="226"/>
      <c r="AH9" s="226"/>
    </row>
    <row r="10" spans="2:34" s="7" customFormat="1" ht="15.75" customHeight="1">
      <c r="B10" s="260" t="s">
        <v>26</v>
      </c>
      <c r="C10" s="261"/>
      <c r="D10" s="261"/>
      <c r="E10" s="262"/>
      <c r="F10" s="244" t="s">
        <v>59</v>
      </c>
      <c r="G10" s="274"/>
      <c r="H10" s="274"/>
      <c r="I10" s="274"/>
      <c r="J10" s="274"/>
      <c r="K10" s="274"/>
      <c r="L10" s="124"/>
      <c r="M10" s="139"/>
      <c r="N10" s="139"/>
      <c r="O10" s="140"/>
      <c r="P10" s="245" t="s">
        <v>22</v>
      </c>
      <c r="Q10" s="325"/>
      <c r="R10" s="325"/>
      <c r="S10" s="326"/>
      <c r="T10" s="244" t="s">
        <v>27</v>
      </c>
      <c r="U10" s="245"/>
      <c r="V10" s="245"/>
      <c r="W10" s="245"/>
      <c r="X10" s="245"/>
      <c r="Y10" s="245"/>
      <c r="Z10" s="246"/>
      <c r="AA10" s="6"/>
      <c r="AB10" s="8"/>
      <c r="AC10" s="15"/>
      <c r="AD10" s="133"/>
      <c r="AE10" s="16"/>
      <c r="AF10" s="9"/>
      <c r="AG10" s="6"/>
      <c r="AH10" s="6"/>
    </row>
    <row r="11" spans="2:34" s="7" customFormat="1" ht="15" customHeight="1">
      <c r="B11" s="263" t="s">
        <v>35</v>
      </c>
      <c r="C11" s="261"/>
      <c r="D11" s="261"/>
      <c r="E11" s="262"/>
      <c r="F11" s="305"/>
      <c r="G11" s="306"/>
      <c r="H11" s="306"/>
      <c r="I11" s="306"/>
      <c r="J11" s="306"/>
      <c r="K11" s="306"/>
      <c r="L11" s="306"/>
      <c r="M11" s="141"/>
      <c r="N11" s="141"/>
      <c r="O11" s="142"/>
      <c r="P11" s="275">
        <v>2</v>
      </c>
      <c r="Q11" s="276"/>
      <c r="R11" s="78" t="s">
        <v>11</v>
      </c>
      <c r="S11" s="11"/>
      <c r="T11" s="127"/>
      <c r="U11" s="128"/>
      <c r="V11" s="129"/>
      <c r="W11" s="129"/>
      <c r="X11" s="129"/>
      <c r="Y11" s="129"/>
      <c r="Z11" s="130"/>
      <c r="AA11" s="6"/>
      <c r="AB11" s="133"/>
      <c r="AC11" s="15"/>
      <c r="AD11" s="15"/>
      <c r="AE11" s="17"/>
      <c r="AF11" s="9"/>
      <c r="AG11" s="6"/>
      <c r="AH11" s="6"/>
    </row>
    <row r="12" spans="2:34" s="7" customFormat="1" ht="15" customHeight="1">
      <c r="B12" s="263" t="s">
        <v>66</v>
      </c>
      <c r="C12" s="261"/>
      <c r="D12" s="261"/>
      <c r="E12" s="262"/>
      <c r="F12" s="264" t="s">
        <v>107</v>
      </c>
      <c r="G12" s="265"/>
      <c r="H12" s="265"/>
      <c r="I12" s="265"/>
      <c r="J12" s="265"/>
      <c r="K12" s="265"/>
      <c r="L12" s="265"/>
      <c r="M12" s="265"/>
      <c r="N12" s="265"/>
      <c r="O12" s="266"/>
      <c r="P12" s="275">
        <v>10</v>
      </c>
      <c r="Q12" s="276"/>
      <c r="R12" s="78" t="s">
        <v>12</v>
      </c>
      <c r="S12" s="11"/>
      <c r="T12" s="125"/>
      <c r="U12" s="126"/>
      <c r="V12" s="131"/>
      <c r="W12" s="131"/>
      <c r="X12" s="131"/>
      <c r="Y12" s="131"/>
      <c r="Z12" s="132"/>
      <c r="AA12" s="6"/>
      <c r="AB12" s="8"/>
      <c r="AC12" s="15"/>
      <c r="AD12" s="15"/>
      <c r="AE12" s="16"/>
      <c r="AF12" s="9"/>
      <c r="AG12" s="6"/>
      <c r="AH12" s="6"/>
    </row>
    <row r="13" spans="2:34" s="7" customFormat="1" ht="15" customHeight="1">
      <c r="B13" s="263" t="s">
        <v>67</v>
      </c>
      <c r="C13" s="261"/>
      <c r="D13" s="261"/>
      <c r="E13" s="262"/>
      <c r="F13" s="264" t="s">
        <v>107</v>
      </c>
      <c r="G13" s="265"/>
      <c r="H13" s="265"/>
      <c r="I13" s="265"/>
      <c r="J13" s="265"/>
      <c r="K13" s="265"/>
      <c r="L13" s="265"/>
      <c r="M13" s="265"/>
      <c r="N13" s="265"/>
      <c r="O13" s="266"/>
      <c r="P13" s="275">
        <v>10</v>
      </c>
      <c r="Q13" s="276"/>
      <c r="R13" s="78" t="s">
        <v>12</v>
      </c>
      <c r="S13" s="11"/>
      <c r="T13" s="125"/>
      <c r="U13" s="126"/>
      <c r="V13" s="131"/>
      <c r="W13" s="131"/>
      <c r="X13" s="131"/>
      <c r="Y13" s="131"/>
      <c r="Z13" s="132"/>
      <c r="AA13" s="6"/>
      <c r="AB13" s="8"/>
      <c r="AC13" s="14"/>
      <c r="AD13" s="15"/>
      <c r="AE13" s="16"/>
      <c r="AF13" s="9"/>
      <c r="AG13" s="6"/>
      <c r="AH13" s="6"/>
    </row>
    <row r="14" spans="2:34" s="23" customFormat="1" ht="12.75" customHeight="1">
      <c r="B14" s="18"/>
      <c r="C14" s="19"/>
      <c r="D14" s="19"/>
      <c r="E14" s="19"/>
      <c r="F14" s="2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1"/>
      <c r="R14" s="21"/>
      <c r="S14" s="10"/>
      <c r="T14" s="10"/>
      <c r="U14" s="10"/>
      <c r="V14" s="10"/>
      <c r="W14" s="22"/>
      <c r="AB14" s="24"/>
      <c r="AC14" s="15"/>
      <c r="AD14" s="15"/>
      <c r="AE14" s="16"/>
      <c r="AF14" s="25"/>
    </row>
    <row r="15" spans="2:34" s="26" customFormat="1" ht="21" customHeight="1">
      <c r="B15" s="240" t="s">
        <v>68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136"/>
    </row>
    <row r="16" spans="2:34" s="26" customFormat="1" ht="6" customHeight="1"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50"/>
      <c r="Z16" s="143"/>
      <c r="AD16" s="7"/>
    </row>
    <row r="17" spans="1:31" s="7" customFormat="1" ht="12" customHeight="1">
      <c r="B17" s="244" t="s">
        <v>19</v>
      </c>
      <c r="C17" s="254"/>
      <c r="D17" s="255"/>
      <c r="E17" s="54"/>
      <c r="F17" s="241" t="s">
        <v>20</v>
      </c>
      <c r="G17" s="242"/>
      <c r="H17" s="242"/>
      <c r="I17" s="242"/>
      <c r="J17" s="243"/>
      <c r="K17" s="6"/>
      <c r="L17" s="244" t="s">
        <v>28</v>
      </c>
      <c r="M17" s="245"/>
      <c r="N17" s="245"/>
      <c r="O17" s="245"/>
      <c r="P17" s="246"/>
      <c r="Q17" s="32"/>
      <c r="R17" s="32"/>
      <c r="S17" s="244" t="s">
        <v>25</v>
      </c>
      <c r="T17" s="245"/>
      <c r="U17" s="254"/>
      <c r="V17" s="254"/>
      <c r="W17" s="303"/>
      <c r="X17" s="304"/>
      <c r="Y17" s="58"/>
      <c r="AB17" s="26"/>
      <c r="AC17" s="27"/>
      <c r="AD17" s="27"/>
    </row>
    <row r="18" spans="1:31" s="7" customFormat="1" ht="13.5" customHeight="1">
      <c r="B18" s="281" t="s">
        <v>34</v>
      </c>
      <c r="C18" s="282"/>
      <c r="D18" s="283"/>
      <c r="E18" s="54"/>
      <c r="F18" s="250">
        <v>55</v>
      </c>
      <c r="G18" s="251"/>
      <c r="H18" s="251"/>
      <c r="I18" s="251"/>
      <c r="J18" s="252"/>
      <c r="K18" s="6"/>
      <c r="L18" s="247" t="s">
        <v>38</v>
      </c>
      <c r="M18" s="248"/>
      <c r="N18" s="248"/>
      <c r="O18" s="248"/>
      <c r="P18" s="249"/>
      <c r="Q18" s="32"/>
      <c r="R18" s="32"/>
      <c r="S18" s="65" t="s">
        <v>29</v>
      </c>
      <c r="T18" s="66"/>
      <c r="U18" s="282"/>
      <c r="V18" s="282"/>
      <c r="W18" s="301"/>
      <c r="X18" s="302"/>
      <c r="Y18" s="58"/>
      <c r="AB18" s="26"/>
      <c r="AC18" s="27"/>
      <c r="AD18" s="27"/>
    </row>
    <row r="19" spans="1:31" s="7" customFormat="1" ht="8.15" customHeight="1">
      <c r="B19" s="32"/>
      <c r="C19" s="56"/>
      <c r="D19" s="56"/>
      <c r="E19" s="54"/>
      <c r="F19" s="54"/>
      <c r="G19" s="54"/>
      <c r="H19" s="46"/>
      <c r="I19" s="54"/>
      <c r="J19" s="54"/>
      <c r="K19" s="54"/>
      <c r="L19" s="54"/>
      <c r="M19" s="54"/>
      <c r="N19" s="54"/>
      <c r="O19" s="54"/>
      <c r="P19" s="54"/>
      <c r="Q19" s="67"/>
      <c r="R19" s="67"/>
      <c r="S19" s="28"/>
      <c r="T19" s="28"/>
      <c r="U19" s="68"/>
      <c r="V19" s="69"/>
      <c r="W19" s="69"/>
      <c r="X19" s="32"/>
      <c r="AE19" s="6"/>
    </row>
    <row r="20" spans="1:31" s="7" customFormat="1" ht="12" customHeight="1">
      <c r="A20" s="6"/>
      <c r="B20" s="244" t="s">
        <v>30</v>
      </c>
      <c r="C20" s="254"/>
      <c r="D20" s="255"/>
      <c r="E20" s="54"/>
      <c r="F20" s="241" t="s">
        <v>23</v>
      </c>
      <c r="G20" s="242"/>
      <c r="H20" s="242"/>
      <c r="I20" s="242"/>
      <c r="J20" s="243"/>
      <c r="K20" s="6"/>
      <c r="L20" s="253" t="s">
        <v>60</v>
      </c>
      <c r="M20" s="254"/>
      <c r="N20" s="254"/>
      <c r="O20" s="254"/>
      <c r="P20" s="255"/>
      <c r="Q20" s="54"/>
      <c r="R20" s="55"/>
      <c r="S20" s="244" t="s">
        <v>24</v>
      </c>
      <c r="T20" s="245"/>
      <c r="U20" s="254"/>
      <c r="V20" s="254"/>
      <c r="W20" s="254"/>
      <c r="X20" s="255"/>
      <c r="Y20" s="59"/>
      <c r="AB20" s="26"/>
      <c r="AC20" s="27"/>
      <c r="AD20" s="27"/>
    </row>
    <row r="21" spans="1:31" s="7" customFormat="1" ht="13.5" customHeight="1">
      <c r="A21" s="6"/>
      <c r="B21" s="277">
        <f>SUM(I25:X25)</f>
        <v>0</v>
      </c>
      <c r="C21" s="251"/>
      <c r="D21" s="252"/>
      <c r="E21" s="54"/>
      <c r="F21" s="288">
        <v>5</v>
      </c>
      <c r="G21" s="289"/>
      <c r="H21" s="289"/>
      <c r="I21" s="289"/>
      <c r="J21" s="290"/>
      <c r="K21" s="6"/>
      <c r="L21" s="256" t="s">
        <v>61</v>
      </c>
      <c r="M21" s="257"/>
      <c r="N21" s="257"/>
      <c r="O21" s="258" t="s">
        <v>13</v>
      </c>
      <c r="P21" s="259"/>
      <c r="Q21" s="32"/>
      <c r="R21" s="32"/>
      <c r="S21" s="284">
        <f>SUM(I27:X27)</f>
        <v>0</v>
      </c>
      <c r="T21" s="285"/>
      <c r="U21" s="254"/>
      <c r="V21" s="254"/>
      <c r="W21" s="254"/>
      <c r="X21" s="255"/>
      <c r="Y21" s="59"/>
    </row>
    <row r="22" spans="1:31" s="7" customFormat="1" ht="9.75" customHeight="1">
      <c r="B22" s="32"/>
      <c r="C22" s="32"/>
      <c r="D22" s="32"/>
      <c r="E22" s="32"/>
      <c r="F22" s="32"/>
      <c r="G22" s="32"/>
      <c r="H22" s="32"/>
      <c r="I22" s="29"/>
      <c r="J22" s="29"/>
      <c r="K22" s="70"/>
      <c r="L22" s="70"/>
      <c r="M22" s="30"/>
      <c r="N22" s="30"/>
      <c r="O22" s="54"/>
      <c r="P22" s="54"/>
      <c r="Q22" s="31"/>
      <c r="R22" s="31"/>
      <c r="S22" s="71"/>
      <c r="T22" s="71"/>
      <c r="U22" s="71"/>
      <c r="V22" s="71"/>
      <c r="W22" s="71"/>
      <c r="X22" s="32"/>
    </row>
    <row r="23" spans="1:31" s="7" customFormat="1" ht="9.75" customHeight="1">
      <c r="B23" s="32"/>
      <c r="C23" s="32"/>
      <c r="D23" s="32"/>
      <c r="E23" s="32"/>
      <c r="F23" s="32"/>
      <c r="G23" s="32"/>
      <c r="H23" s="32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AA23" s="6"/>
    </row>
    <row r="24" spans="1:31" s="7" customFormat="1" ht="23.25" customHeight="1">
      <c r="B24" s="32"/>
      <c r="C24" s="32"/>
      <c r="D24" s="54"/>
      <c r="E24" s="32"/>
      <c r="F24" s="267" t="s">
        <v>74</v>
      </c>
      <c r="G24" s="268"/>
      <c r="H24" s="100"/>
      <c r="I24" s="232" t="s">
        <v>44</v>
      </c>
      <c r="J24" s="233"/>
      <c r="K24" s="230" t="s">
        <v>83</v>
      </c>
      <c r="L24" s="231"/>
      <c r="M24" s="228" t="s">
        <v>45</v>
      </c>
      <c r="N24" s="229"/>
      <c r="O24" s="227" t="s">
        <v>46</v>
      </c>
      <c r="P24" s="227"/>
      <c r="Q24" s="237" t="s">
        <v>143</v>
      </c>
      <c r="R24" s="238"/>
      <c r="S24" s="236" t="s">
        <v>132</v>
      </c>
      <c r="T24" s="236"/>
      <c r="U24" s="358" t="s">
        <v>48</v>
      </c>
      <c r="V24" s="359"/>
      <c r="W24" s="234" t="s">
        <v>144</v>
      </c>
      <c r="X24" s="235"/>
      <c r="Y24" s="363" t="s">
        <v>117</v>
      </c>
      <c r="Z24" s="364"/>
      <c r="AA24" s="117"/>
    </row>
    <row r="25" spans="1:31" s="7" customFormat="1" ht="21" customHeight="1">
      <c r="B25" s="103" t="s">
        <v>65</v>
      </c>
      <c r="C25" s="12"/>
      <c r="D25" s="104" t="s">
        <v>58</v>
      </c>
      <c r="E25" s="95" t="s">
        <v>57</v>
      </c>
      <c r="F25" s="286"/>
      <c r="G25" s="287"/>
      <c r="H25" s="79"/>
      <c r="I25" s="362"/>
      <c r="J25" s="361"/>
      <c r="K25" s="360"/>
      <c r="L25" s="361"/>
      <c r="M25" s="356"/>
      <c r="N25" s="356"/>
      <c r="O25" s="360"/>
      <c r="P25" s="361"/>
      <c r="Q25" s="360"/>
      <c r="R25" s="361"/>
      <c r="S25" s="360"/>
      <c r="T25" s="361"/>
      <c r="U25" s="360"/>
      <c r="V25" s="361"/>
      <c r="W25" s="360"/>
      <c r="X25" s="361"/>
      <c r="Y25" s="356"/>
      <c r="Z25" s="357"/>
      <c r="AA25" s="77"/>
      <c r="AB25" s="6"/>
    </row>
    <row r="26" spans="1:31" s="7" customFormat="1" ht="11.25" customHeight="1">
      <c r="B26" s="330" t="s">
        <v>62</v>
      </c>
      <c r="C26" s="331"/>
      <c r="D26" s="74"/>
      <c r="E26" s="51"/>
      <c r="F26" s="88">
        <f>F33-F29-F28-F27-F32</f>
        <v>2.3000000000000007</v>
      </c>
      <c r="G26" s="106" t="s">
        <v>21</v>
      </c>
      <c r="H26" s="94"/>
      <c r="I26" s="92">
        <f>(I$25*$F26)*(1+($F$21/100))</f>
        <v>0</v>
      </c>
      <c r="J26" s="52" t="s">
        <v>21</v>
      </c>
      <c r="K26" s="72">
        <f>(K$25*$F26)*(1+($F$21/100))</f>
        <v>0</v>
      </c>
      <c r="L26" s="52" t="s">
        <v>21</v>
      </c>
      <c r="M26" s="72">
        <f>(M$25*$F26)*(1+($F$21/100))</f>
        <v>0</v>
      </c>
      <c r="N26" s="52" t="s">
        <v>21</v>
      </c>
      <c r="O26" s="72">
        <f>(O$25*$F26)*(1+($F$21/100))</f>
        <v>0</v>
      </c>
      <c r="P26" s="52" t="s">
        <v>21</v>
      </c>
      <c r="Q26" s="72">
        <f>(Q$25*$F26)*(1+($F$21/100))</f>
        <v>0</v>
      </c>
      <c r="R26" s="52" t="s">
        <v>21</v>
      </c>
      <c r="S26" s="72">
        <f>(S$25*$F26)*(1+($F$21/100))</f>
        <v>0</v>
      </c>
      <c r="T26" s="52" t="s">
        <v>21</v>
      </c>
      <c r="U26" s="72">
        <f>(U$25*$F26)*(1+($F$21/100))</f>
        <v>0</v>
      </c>
      <c r="V26" s="52" t="s">
        <v>21</v>
      </c>
      <c r="W26" s="72">
        <f>(W$25*$F26)*(1+($F$21/100))</f>
        <v>0</v>
      </c>
      <c r="X26" s="121" t="s">
        <v>21</v>
      </c>
      <c r="Y26" s="92">
        <f>(Y$25*$F26)*(1+($F$21/100))</f>
        <v>0</v>
      </c>
      <c r="Z26" s="80" t="s">
        <v>21</v>
      </c>
    </row>
    <row r="27" spans="1:31" s="7" customFormat="1" ht="11.25" customHeight="1">
      <c r="B27" s="332" t="str">
        <f>B11</f>
        <v>2x Green mix</v>
      </c>
      <c r="C27" s="333"/>
      <c r="D27" s="53">
        <v>1</v>
      </c>
      <c r="E27" s="16" t="s">
        <v>11</v>
      </c>
      <c r="F27" s="83">
        <f>(D27*F33)/P11</f>
        <v>5.5</v>
      </c>
      <c r="G27" s="107" t="s">
        <v>21</v>
      </c>
      <c r="H27" s="94"/>
      <c r="I27" s="61">
        <f>(I$25*$F27)*(1+($F$21/100))</f>
        <v>0</v>
      </c>
      <c r="J27" s="55" t="s">
        <v>21</v>
      </c>
      <c r="K27" s="73">
        <f>(K$25*$F27)*(1+($F$21/100))</f>
        <v>0</v>
      </c>
      <c r="L27" s="55" t="s">
        <v>21</v>
      </c>
      <c r="M27" s="73">
        <f>(M$25*$F27)*(1+($F$21/100))</f>
        <v>0</v>
      </c>
      <c r="N27" s="55" t="s">
        <v>21</v>
      </c>
      <c r="O27" s="73">
        <f>(O$25*$F27)*(1+($F$21/100))</f>
        <v>0</v>
      </c>
      <c r="P27" s="55" t="s">
        <v>21</v>
      </c>
      <c r="Q27" s="73">
        <f>(Q$25*$F27)*(1+($F$21/100))</f>
        <v>0</v>
      </c>
      <c r="R27" s="55" t="s">
        <v>21</v>
      </c>
      <c r="S27" s="73">
        <f>(S$25*$F27)*(1+($F$21/100))</f>
        <v>0</v>
      </c>
      <c r="T27" s="55" t="s">
        <v>21</v>
      </c>
      <c r="U27" s="73">
        <f>(U$25*$F27)*(1+($F$21/100))</f>
        <v>0</v>
      </c>
      <c r="V27" s="55" t="s">
        <v>21</v>
      </c>
      <c r="W27" s="73">
        <f>(W$25*$F27)*(1+($F$21/100))</f>
        <v>0</v>
      </c>
      <c r="X27" s="122" t="s">
        <v>21</v>
      </c>
      <c r="Y27" s="61">
        <f>(Y$25*$F27)*(1+($F$21/100))</f>
        <v>0</v>
      </c>
      <c r="Z27" s="81" t="s">
        <v>21</v>
      </c>
    </row>
    <row r="28" spans="1:31" s="7" customFormat="1" ht="11.25" customHeight="1">
      <c r="B28" s="332" t="s">
        <v>36</v>
      </c>
      <c r="C28" s="333"/>
      <c r="D28" s="112">
        <v>1</v>
      </c>
      <c r="E28" s="67" t="s">
        <v>12</v>
      </c>
      <c r="F28" s="89">
        <f>(F33*D28)/P12</f>
        <v>1.1000000000000001</v>
      </c>
      <c r="G28" s="107" t="s">
        <v>21</v>
      </c>
      <c r="H28" s="94"/>
      <c r="I28" s="61">
        <f>(I$25*$F28)*(1+($F$21/100))</f>
        <v>0</v>
      </c>
      <c r="J28" s="55" t="s">
        <v>21</v>
      </c>
      <c r="K28" s="73">
        <f>(K$25*$F28)*(1+($F$21/100))</f>
        <v>0</v>
      </c>
      <c r="L28" s="55" t="s">
        <v>21</v>
      </c>
      <c r="M28" s="73">
        <f>(M$25*$F28)*(1+($F$21/100))</f>
        <v>0</v>
      </c>
      <c r="N28" s="55" t="s">
        <v>21</v>
      </c>
      <c r="O28" s="73">
        <f>(O$25*$F28)*(1+($F$21/100))</f>
        <v>0</v>
      </c>
      <c r="P28" s="55" t="s">
        <v>21</v>
      </c>
      <c r="Q28" s="73">
        <f>(Q$25*$F28)*(1+($F$21/100))</f>
        <v>0</v>
      </c>
      <c r="R28" s="55" t="s">
        <v>21</v>
      </c>
      <c r="S28" s="73">
        <f>(S$25*$F28)*(1+($F$21/100))</f>
        <v>0</v>
      </c>
      <c r="T28" s="55" t="s">
        <v>21</v>
      </c>
      <c r="U28" s="73">
        <f>(U$25*$F28)*(1+($F$21/100))</f>
        <v>0</v>
      </c>
      <c r="V28" s="55" t="s">
        <v>21</v>
      </c>
      <c r="W28" s="73">
        <f>(W$25*$F28)*(1+($F$21/100))</f>
        <v>0</v>
      </c>
      <c r="X28" s="122" t="s">
        <v>21</v>
      </c>
      <c r="Y28" s="61">
        <f>(Y$25*$F28)*(1+($F$21/100))</f>
        <v>0</v>
      </c>
      <c r="Z28" s="81" t="s">
        <v>21</v>
      </c>
      <c r="AC28" s="6"/>
    </row>
    <row r="29" spans="1:31" s="7" customFormat="1" ht="11.25" customHeight="1">
      <c r="B29" s="334" t="s">
        <v>18</v>
      </c>
      <c r="C29" s="335"/>
      <c r="D29" s="113">
        <v>1</v>
      </c>
      <c r="E29" s="87" t="s">
        <v>12</v>
      </c>
      <c r="F29" s="90">
        <f>(F33*D29)/P13</f>
        <v>1.1000000000000001</v>
      </c>
      <c r="G29" s="108" t="s">
        <v>10</v>
      </c>
      <c r="H29" s="94"/>
      <c r="I29" s="93">
        <f>(I$25*$F29)*(1+($F$21/100))</f>
        <v>0</v>
      </c>
      <c r="J29" s="57" t="s">
        <v>10</v>
      </c>
      <c r="K29" s="75">
        <f>(K$25*$F29)*(1+($F$21/100))</f>
        <v>0</v>
      </c>
      <c r="L29" s="57" t="s">
        <v>10</v>
      </c>
      <c r="M29" s="75">
        <f>(M$25*$F29)*(1+($F$21/100))</f>
        <v>0</v>
      </c>
      <c r="N29" s="57" t="s">
        <v>10</v>
      </c>
      <c r="O29" s="75">
        <f>(O$25*$F29)*(1+($F$21/100))</f>
        <v>0</v>
      </c>
      <c r="P29" s="57" t="s">
        <v>10</v>
      </c>
      <c r="Q29" s="75">
        <f>(Q$25*$F29)*(1+($F$21/100))</f>
        <v>0</v>
      </c>
      <c r="R29" s="57" t="s">
        <v>10</v>
      </c>
      <c r="S29" s="75">
        <f>(S$25*$F29)*(1+($F$21/100))</f>
        <v>0</v>
      </c>
      <c r="T29" s="57" t="s">
        <v>10</v>
      </c>
      <c r="U29" s="75">
        <f>(U$25*$F29)*(1+($F$21/100))</f>
        <v>0</v>
      </c>
      <c r="V29" s="57" t="s">
        <v>10</v>
      </c>
      <c r="W29" s="75">
        <f>(W$25*$F29)*(1+($F$21/100))</f>
        <v>0</v>
      </c>
      <c r="X29" s="123" t="s">
        <v>10</v>
      </c>
      <c r="Y29" s="93">
        <f>(Y$25*$F29)*(1+($F$21/100))</f>
        <v>0</v>
      </c>
      <c r="Z29" s="82" t="s">
        <v>10</v>
      </c>
      <c r="AC29" s="118"/>
    </row>
    <row r="30" spans="1:31" s="7" customFormat="1" ht="7.5" customHeight="1">
      <c r="B30" s="339"/>
      <c r="C30" s="339"/>
      <c r="D30" s="339"/>
      <c r="E30" s="340"/>
      <c r="F30" s="91"/>
      <c r="G30" s="109"/>
      <c r="H30" s="94"/>
      <c r="I30" s="76"/>
      <c r="J30" s="54"/>
      <c r="K30" s="76"/>
      <c r="L30" s="54"/>
      <c r="M30" s="76"/>
      <c r="N30" s="54"/>
      <c r="O30" s="76"/>
      <c r="P30" s="54"/>
      <c r="Q30" s="76"/>
      <c r="R30" s="54"/>
      <c r="S30" s="76"/>
      <c r="T30" s="54"/>
      <c r="U30" s="76"/>
      <c r="V30" s="54"/>
      <c r="W30" s="76"/>
      <c r="X30" s="119"/>
      <c r="Y30" s="76"/>
      <c r="Z30" s="120"/>
    </row>
    <row r="31" spans="1:31" s="7" customFormat="1" ht="11.25" customHeight="1">
      <c r="B31" s="330" t="s">
        <v>69</v>
      </c>
      <c r="C31" s="338"/>
      <c r="D31" s="338"/>
      <c r="E31" s="338"/>
      <c r="F31" s="88">
        <f>SUM(F26:F29)</f>
        <v>10</v>
      </c>
      <c r="G31" s="106" t="s">
        <v>21</v>
      </c>
      <c r="H31" s="94"/>
      <c r="I31" s="92" t="str">
        <f>IF(I25=0," ",SUM(I26:I29)/(1+($F$21/100))/I25)</f>
        <v xml:space="preserve"> </v>
      </c>
      <c r="J31" s="52" t="s">
        <v>10</v>
      </c>
      <c r="K31" s="72" t="str">
        <f>IF(K25=0," ",SUM(K26:K29)/(1+($F$21/100))/K25)</f>
        <v xml:space="preserve"> </v>
      </c>
      <c r="L31" s="52" t="s">
        <v>10</v>
      </c>
      <c r="M31" s="72" t="str">
        <f>IF(M25=0," ",SUM(M26:M29)/(1+($F$21/100))/M25)</f>
        <v xml:space="preserve"> </v>
      </c>
      <c r="N31" s="52" t="s">
        <v>10</v>
      </c>
      <c r="O31" s="72" t="str">
        <f>IF(O25=0," ",SUM(O26:O29)/(1+($F$21/100))/O25)</f>
        <v xml:space="preserve"> </v>
      </c>
      <c r="P31" s="52" t="s">
        <v>10</v>
      </c>
      <c r="Q31" s="72" t="str">
        <f>IF(Q25=0," ",SUM(Q26:Q29)/(1+($F$21/100))/Q25)</f>
        <v xml:space="preserve"> </v>
      </c>
      <c r="R31" s="52" t="s">
        <v>10</v>
      </c>
      <c r="S31" s="72" t="str">
        <f>IF(S25=0," ",SUM(S26:S29)/(1+($F$21/100))/S25)</f>
        <v xml:space="preserve"> </v>
      </c>
      <c r="T31" s="52" t="s">
        <v>10</v>
      </c>
      <c r="U31" s="72" t="str">
        <f>IF(U25=0," ",SUM(U26:U29)/(1+($F$21/100))/U25)</f>
        <v xml:space="preserve"> </v>
      </c>
      <c r="V31" s="52" t="s">
        <v>10</v>
      </c>
      <c r="W31" s="72" t="str">
        <f>IF(W25=0," ",SUM(W26:W29)/(1+($F$21/100))/W25)</f>
        <v xml:space="preserve"> </v>
      </c>
      <c r="X31" s="121" t="s">
        <v>10</v>
      </c>
      <c r="Y31" s="92" t="str">
        <f>IF(Y25=0," ",SUM(Y26:Y29)/(1+($F$21/100))/Y25)</f>
        <v xml:space="preserve"> </v>
      </c>
      <c r="Z31" s="80" t="s">
        <v>10</v>
      </c>
    </row>
    <row r="32" spans="1:31" s="7" customFormat="1" ht="11.25" customHeight="1">
      <c r="B32" s="332" t="s">
        <v>71</v>
      </c>
      <c r="C32" s="336"/>
      <c r="D32" s="70" t="str">
        <f>IF(L21=" ","?",(L21*F32)/F33)</f>
        <v>?</v>
      </c>
      <c r="E32" s="67" t="s">
        <v>13</v>
      </c>
      <c r="F32" s="114">
        <v>1</v>
      </c>
      <c r="G32" s="110" t="s">
        <v>10</v>
      </c>
      <c r="H32" s="54"/>
      <c r="I32" s="83">
        <f>$F$32</f>
        <v>1</v>
      </c>
      <c r="J32" s="62" t="s">
        <v>10</v>
      </c>
      <c r="K32" s="33">
        <f>$F$32</f>
        <v>1</v>
      </c>
      <c r="L32" s="62" t="s">
        <v>10</v>
      </c>
      <c r="M32" s="33">
        <f>$F$32</f>
        <v>1</v>
      </c>
      <c r="N32" s="62" t="s">
        <v>10</v>
      </c>
      <c r="O32" s="33">
        <f>$F$32</f>
        <v>1</v>
      </c>
      <c r="P32" s="62" t="s">
        <v>10</v>
      </c>
      <c r="Q32" s="33">
        <f>$F$32</f>
        <v>1</v>
      </c>
      <c r="R32" s="62" t="s">
        <v>10</v>
      </c>
      <c r="S32" s="33">
        <f>$F$32</f>
        <v>1</v>
      </c>
      <c r="T32" s="62" t="s">
        <v>10</v>
      </c>
      <c r="U32" s="33">
        <f>$F$32</f>
        <v>1</v>
      </c>
      <c r="V32" s="62" t="s">
        <v>10</v>
      </c>
      <c r="W32" s="33">
        <f>$F$32</f>
        <v>1</v>
      </c>
      <c r="X32" s="62" t="s">
        <v>10</v>
      </c>
      <c r="Y32" s="33">
        <f>$F$32</f>
        <v>1</v>
      </c>
      <c r="Z32" s="84" t="s">
        <v>10</v>
      </c>
      <c r="AC32" s="6"/>
    </row>
    <row r="33" spans="1:29" s="7" customFormat="1" ht="11.25" customHeight="1">
      <c r="B33" s="329" t="s">
        <v>70</v>
      </c>
      <c r="C33" s="258"/>
      <c r="D33" s="56"/>
      <c r="E33" s="56"/>
      <c r="F33" s="115">
        <v>11</v>
      </c>
      <c r="G33" s="111" t="s">
        <v>10</v>
      </c>
      <c r="H33" s="56"/>
      <c r="I33" s="101">
        <f>$F$33</f>
        <v>11</v>
      </c>
      <c r="J33" s="85" t="s">
        <v>10</v>
      </c>
      <c r="K33" s="102">
        <f>$F$33</f>
        <v>11</v>
      </c>
      <c r="L33" s="85" t="s">
        <v>10</v>
      </c>
      <c r="M33" s="102">
        <f>$F$33</f>
        <v>11</v>
      </c>
      <c r="N33" s="85" t="s">
        <v>10</v>
      </c>
      <c r="O33" s="102">
        <f>$F$33</f>
        <v>11</v>
      </c>
      <c r="P33" s="85" t="s">
        <v>10</v>
      </c>
      <c r="Q33" s="102">
        <f>$F$33</f>
        <v>11</v>
      </c>
      <c r="R33" s="85" t="s">
        <v>10</v>
      </c>
      <c r="S33" s="102">
        <f>$F$33</f>
        <v>11</v>
      </c>
      <c r="T33" s="85" t="s">
        <v>10</v>
      </c>
      <c r="U33" s="102">
        <f>$F$33</f>
        <v>11</v>
      </c>
      <c r="V33" s="85" t="s">
        <v>10</v>
      </c>
      <c r="W33" s="102">
        <f>$F$33</f>
        <v>11</v>
      </c>
      <c r="X33" s="62" t="s">
        <v>10</v>
      </c>
      <c r="Y33" s="135">
        <f>$F$33</f>
        <v>11</v>
      </c>
      <c r="Z33" s="86" t="s">
        <v>10</v>
      </c>
      <c r="AC33" s="6"/>
    </row>
    <row r="34" spans="1:29" s="7" customFormat="1" ht="11.25" customHeight="1">
      <c r="B34" s="64"/>
      <c r="C34" s="64"/>
      <c r="D34" s="47"/>
      <c r="E34" s="47"/>
      <c r="F34" s="96"/>
      <c r="G34" s="9"/>
      <c r="I34" s="97"/>
      <c r="J34" s="98"/>
      <c r="K34" s="96"/>
      <c r="L34" s="98"/>
      <c r="M34" s="96"/>
      <c r="N34" s="98"/>
      <c r="O34" s="96"/>
      <c r="P34" s="105"/>
      <c r="Q34" s="96"/>
      <c r="R34" s="98"/>
      <c r="S34" s="96"/>
      <c r="T34" s="98"/>
      <c r="U34" s="96"/>
      <c r="V34" s="98"/>
      <c r="W34" s="96"/>
      <c r="X34" s="9"/>
      <c r="Y34" s="49"/>
    </row>
    <row r="35" spans="1:29" s="7" customFormat="1" ht="11.25" customHeight="1">
      <c r="B35" s="280" t="s">
        <v>64</v>
      </c>
      <c r="C35" s="280"/>
      <c r="D35" s="280"/>
      <c r="E35" s="278" t="s">
        <v>36</v>
      </c>
      <c r="F35" s="215" t="s">
        <v>86</v>
      </c>
      <c r="G35" s="215"/>
      <c r="H35" s="215"/>
      <c r="I35" s="215"/>
      <c r="J35" s="298" t="s">
        <v>18</v>
      </c>
      <c r="K35" s="298"/>
      <c r="L35" s="145"/>
      <c r="M35" s="300" t="s">
        <v>76</v>
      </c>
      <c r="N35" s="134"/>
      <c r="P35" s="99"/>
      <c r="Q35" s="278" t="str">
        <f>"PCR program "&amp;B18&amp;":"</f>
        <v>PCR program 01 diagn.for.symb.:</v>
      </c>
      <c r="R35" s="278"/>
      <c r="S35" s="278"/>
      <c r="T35" s="278"/>
      <c r="U35" s="278"/>
      <c r="V35" s="278"/>
      <c r="W35" s="278"/>
      <c r="X35" s="49" t="s">
        <v>133</v>
      </c>
      <c r="Y35" s="49"/>
    </row>
    <row r="36" spans="1:29" s="7" customFormat="1" ht="11.25" customHeight="1">
      <c r="B36" s="280"/>
      <c r="C36" s="280"/>
      <c r="D36" s="280"/>
      <c r="E36" s="279"/>
      <c r="F36" s="297"/>
      <c r="G36" s="297"/>
      <c r="H36" s="297"/>
      <c r="I36" s="297"/>
      <c r="J36" s="299"/>
      <c r="K36" s="299"/>
      <c r="L36" s="6"/>
      <c r="M36" s="300"/>
      <c r="N36" s="32"/>
      <c r="O36" s="32"/>
      <c r="P36" s="32"/>
      <c r="Q36" s="278"/>
      <c r="R36" s="278"/>
      <c r="S36" s="278"/>
      <c r="T36" s="278"/>
      <c r="U36" s="278"/>
      <c r="V36" s="278"/>
      <c r="W36" s="278"/>
      <c r="X36" s="49" t="s">
        <v>134</v>
      </c>
      <c r="Y36" s="49"/>
    </row>
    <row r="37" spans="1:29" s="7" customFormat="1" ht="11.25" customHeight="1">
      <c r="B37" s="271" t="s">
        <v>93</v>
      </c>
      <c r="C37" s="271"/>
      <c r="D37" s="271"/>
      <c r="E37" s="273" t="s">
        <v>43</v>
      </c>
      <c r="F37" s="273"/>
      <c r="G37" s="328" t="s">
        <v>114</v>
      </c>
      <c r="H37" s="328"/>
      <c r="I37" s="327" t="s">
        <v>113</v>
      </c>
      <c r="J37" s="327"/>
      <c r="K37" s="327"/>
      <c r="L37" s="139"/>
      <c r="M37" s="147" t="s">
        <v>77</v>
      </c>
      <c r="N37" s="147"/>
      <c r="O37" s="32"/>
      <c r="P37" s="32"/>
      <c r="Q37" s="269" t="s">
        <v>75</v>
      </c>
      <c r="R37" s="269"/>
      <c r="S37" s="269"/>
      <c r="T37" s="269"/>
      <c r="U37" s="269"/>
      <c r="V37" s="67"/>
      <c r="W37" s="67"/>
      <c r="X37" s="49" t="s">
        <v>135</v>
      </c>
      <c r="Y37" s="49"/>
    </row>
    <row r="38" spans="1:29" s="7" customFormat="1" ht="11.25" customHeight="1">
      <c r="A38" s="6"/>
      <c r="B38" s="271" t="s">
        <v>85</v>
      </c>
      <c r="C38" s="271"/>
      <c r="D38" s="271"/>
      <c r="E38" s="273" t="s">
        <v>43</v>
      </c>
      <c r="F38" s="273"/>
      <c r="G38" s="328" t="s">
        <v>114</v>
      </c>
      <c r="H38" s="328"/>
      <c r="I38" s="327" t="s">
        <v>113</v>
      </c>
      <c r="J38" s="327"/>
      <c r="K38" s="327"/>
      <c r="L38" s="139"/>
      <c r="M38" s="147" t="s">
        <v>77</v>
      </c>
      <c r="N38" s="147"/>
      <c r="O38" s="32"/>
      <c r="P38" s="32"/>
      <c r="Q38" s="56">
        <v>95</v>
      </c>
      <c r="R38" s="56"/>
      <c r="S38" s="56" t="s">
        <v>63</v>
      </c>
      <c r="T38" s="56"/>
      <c r="U38" s="56" t="s">
        <v>37</v>
      </c>
      <c r="V38" s="151"/>
      <c r="W38" s="151"/>
      <c r="X38" s="49" t="s">
        <v>136</v>
      </c>
      <c r="Y38" s="49"/>
    </row>
    <row r="39" spans="1:29" s="7" customFormat="1" ht="11.25" customHeight="1">
      <c r="A39" s="6"/>
      <c r="C39" s="271" t="s">
        <v>128</v>
      </c>
      <c r="D39" s="271"/>
      <c r="E39" s="273" t="s">
        <v>49</v>
      </c>
      <c r="F39" s="273"/>
      <c r="G39" s="328" t="s">
        <v>115</v>
      </c>
      <c r="H39" s="328"/>
      <c r="I39" s="272" t="s">
        <v>54</v>
      </c>
      <c r="J39" s="272"/>
      <c r="K39" s="272"/>
      <c r="L39" s="139"/>
      <c r="M39" s="56" t="s">
        <v>78</v>
      </c>
      <c r="P39" s="54"/>
      <c r="Q39" s="354">
        <v>95</v>
      </c>
      <c r="R39" s="355"/>
      <c r="S39" s="146" t="s">
        <v>63</v>
      </c>
      <c r="T39" s="146"/>
      <c r="U39" s="148" t="s">
        <v>8</v>
      </c>
      <c r="V39" s="151"/>
      <c r="W39" s="151"/>
      <c r="X39" s="49" t="s">
        <v>137</v>
      </c>
      <c r="Y39" s="49"/>
    </row>
    <row r="40" spans="1:29" s="7" customFormat="1" ht="11.25" customHeight="1">
      <c r="A40" s="6"/>
      <c r="B40" s="161"/>
      <c r="C40" s="209" t="s">
        <v>126</v>
      </c>
      <c r="D40" s="209"/>
      <c r="E40" s="205" t="s">
        <v>49</v>
      </c>
      <c r="F40" s="205"/>
      <c r="G40" s="206" t="s">
        <v>89</v>
      </c>
      <c r="H40" s="206"/>
      <c r="I40" s="204"/>
      <c r="J40" s="204"/>
      <c r="K40" s="204" t="s">
        <v>116</v>
      </c>
      <c r="L40" s="170"/>
      <c r="M40" s="210" t="s">
        <v>141</v>
      </c>
      <c r="N40" s="172"/>
      <c r="O40" s="32"/>
      <c r="P40" s="157"/>
      <c r="Q40" s="294" t="s">
        <v>41</v>
      </c>
      <c r="R40" s="295"/>
      <c r="S40" s="151" t="s">
        <v>63</v>
      </c>
      <c r="T40" s="151"/>
      <c r="U40" s="149" t="s">
        <v>8</v>
      </c>
      <c r="V40" s="151"/>
      <c r="W40" s="48" t="s">
        <v>39</v>
      </c>
      <c r="X40" s="49" t="s">
        <v>138</v>
      </c>
      <c r="Y40" s="49"/>
    </row>
    <row r="41" spans="1:29" s="7" customFormat="1" ht="11.25" customHeight="1">
      <c r="A41" s="6"/>
      <c r="B41" s="161"/>
      <c r="C41" s="209" t="s">
        <v>127</v>
      </c>
      <c r="D41" s="209"/>
      <c r="E41" s="205" t="s">
        <v>49</v>
      </c>
      <c r="F41" s="205"/>
      <c r="G41" s="206" t="s">
        <v>89</v>
      </c>
      <c r="H41" s="206"/>
      <c r="I41" s="204"/>
      <c r="J41" s="204"/>
      <c r="K41" s="204" t="s">
        <v>129</v>
      </c>
      <c r="L41" s="170"/>
      <c r="M41" s="171" t="s">
        <v>142</v>
      </c>
      <c r="N41" s="172"/>
      <c r="O41" s="32"/>
      <c r="P41" s="32"/>
      <c r="Q41" s="293">
        <v>72</v>
      </c>
      <c r="R41" s="270"/>
      <c r="S41" s="56" t="s">
        <v>63</v>
      </c>
      <c r="T41" s="56"/>
      <c r="U41" s="150" t="s">
        <v>14</v>
      </c>
      <c r="V41" s="151"/>
      <c r="W41" s="151"/>
      <c r="X41" s="49" t="s">
        <v>139</v>
      </c>
      <c r="Y41" s="49"/>
    </row>
    <row r="42" spans="1:29" s="7" customFormat="1" ht="11.25" customHeight="1">
      <c r="A42" s="6"/>
      <c r="B42" s="161"/>
      <c r="C42" s="209" t="s">
        <v>128</v>
      </c>
      <c r="D42" s="209"/>
      <c r="E42" s="205" t="s">
        <v>98</v>
      </c>
      <c r="F42" s="205"/>
      <c r="G42" s="206" t="s">
        <v>89</v>
      </c>
      <c r="H42" s="206"/>
      <c r="I42" s="204"/>
      <c r="J42" s="204"/>
      <c r="K42" s="204" t="s">
        <v>54</v>
      </c>
      <c r="L42" s="170"/>
      <c r="M42" s="171" t="s">
        <v>78</v>
      </c>
      <c r="O42" s="32"/>
      <c r="P42" s="32"/>
      <c r="Q42" s="164">
        <v>95</v>
      </c>
      <c r="R42" s="165"/>
      <c r="S42" s="160" t="s">
        <v>63</v>
      </c>
      <c r="T42" s="160"/>
      <c r="U42" s="154" t="s">
        <v>8</v>
      </c>
      <c r="V42" s="157"/>
      <c r="W42" s="157"/>
      <c r="X42" s="49" t="s">
        <v>140</v>
      </c>
      <c r="Y42" s="49"/>
    </row>
    <row r="43" spans="1:29" s="7" customFormat="1" ht="11.25" customHeight="1">
      <c r="A43" s="6"/>
      <c r="B43" s="161"/>
      <c r="C43" s="201" t="s">
        <v>45</v>
      </c>
      <c r="D43" s="201"/>
      <c r="E43" s="203" t="s">
        <v>49</v>
      </c>
      <c r="F43" s="203"/>
      <c r="G43" s="207" t="s">
        <v>95</v>
      </c>
      <c r="H43" s="207"/>
      <c r="I43" s="202"/>
      <c r="J43" s="202"/>
      <c r="K43" s="202" t="s">
        <v>53</v>
      </c>
      <c r="L43" s="139"/>
      <c r="M43" s="200" t="s">
        <v>79</v>
      </c>
      <c r="N43" s="167"/>
      <c r="O43" s="32"/>
      <c r="P43" s="32"/>
      <c r="Q43" s="162">
        <v>55</v>
      </c>
      <c r="R43" s="163"/>
      <c r="S43" s="157" t="s">
        <v>63</v>
      </c>
      <c r="T43" s="157"/>
      <c r="U43" s="155" t="s">
        <v>8</v>
      </c>
      <c r="V43" s="157"/>
      <c r="W43" s="48" t="s">
        <v>40</v>
      </c>
      <c r="X43" s="49"/>
      <c r="Y43" s="49"/>
    </row>
    <row r="44" spans="1:29" s="7" customFormat="1" ht="11.25" customHeight="1">
      <c r="A44" s="6"/>
      <c r="B44" s="161"/>
      <c r="C44" s="209" t="s">
        <v>96</v>
      </c>
      <c r="D44" s="209"/>
      <c r="E44" s="205" t="s">
        <v>99</v>
      </c>
      <c r="F44" s="205"/>
      <c r="G44" s="206" t="s">
        <v>90</v>
      </c>
      <c r="H44" s="206"/>
      <c r="I44" s="204"/>
      <c r="J44" s="204"/>
      <c r="K44" s="204" t="s">
        <v>53</v>
      </c>
      <c r="L44" s="170"/>
      <c r="M44" s="170" t="s">
        <v>79</v>
      </c>
      <c r="N44" s="173"/>
      <c r="O44" s="32"/>
      <c r="P44" s="32"/>
      <c r="Q44" s="159">
        <v>72</v>
      </c>
      <c r="R44" s="158"/>
      <c r="S44" s="56" t="s">
        <v>63</v>
      </c>
      <c r="T44" s="56"/>
      <c r="U44" s="156" t="s">
        <v>14</v>
      </c>
      <c r="V44" s="157"/>
      <c r="W44" s="157"/>
      <c r="X44" s="49"/>
      <c r="Y44" s="49"/>
    </row>
    <row r="45" spans="1:29" s="7" customFormat="1" ht="11.25" customHeight="1">
      <c r="A45" s="6"/>
      <c r="B45" s="161"/>
      <c r="C45" s="201" t="s">
        <v>46</v>
      </c>
      <c r="D45" s="201"/>
      <c r="E45" s="203" t="s">
        <v>108</v>
      </c>
      <c r="F45" s="203"/>
      <c r="G45" s="207" t="s">
        <v>123</v>
      </c>
      <c r="H45" s="207"/>
      <c r="I45" s="202"/>
      <c r="J45" s="202"/>
      <c r="K45" s="202" t="s">
        <v>109</v>
      </c>
      <c r="L45" s="139"/>
      <c r="M45" s="200" t="s">
        <v>80</v>
      </c>
      <c r="N45" s="166"/>
      <c r="O45" s="32"/>
      <c r="P45" s="32"/>
      <c r="Q45" s="165">
        <v>72</v>
      </c>
      <c r="R45" s="165"/>
      <c r="S45" s="160" t="s">
        <v>63</v>
      </c>
      <c r="T45" s="160"/>
      <c r="U45" s="160" t="s">
        <v>42</v>
      </c>
      <c r="V45" s="32"/>
      <c r="W45" s="32"/>
    </row>
    <row r="46" spans="1:29" s="7" customFormat="1" ht="11.25" customHeight="1">
      <c r="A46" s="6"/>
      <c r="B46" s="161"/>
      <c r="C46" s="209" t="s">
        <v>97</v>
      </c>
      <c r="D46" s="209"/>
      <c r="E46" s="205" t="s">
        <v>100</v>
      </c>
      <c r="F46" s="205"/>
      <c r="G46" s="206" t="s">
        <v>91</v>
      </c>
      <c r="H46" s="206"/>
      <c r="I46" s="204"/>
      <c r="J46" s="204"/>
      <c r="K46" s="204" t="s">
        <v>52</v>
      </c>
      <c r="L46" s="170"/>
      <c r="M46" s="170" t="s">
        <v>80</v>
      </c>
      <c r="N46" s="174"/>
      <c r="O46" s="32"/>
      <c r="P46" s="32"/>
      <c r="Q46" s="296">
        <v>10</v>
      </c>
      <c r="R46" s="296"/>
      <c r="S46" s="54" t="s">
        <v>63</v>
      </c>
      <c r="T46" s="54"/>
      <c r="U46" s="54" t="s">
        <v>9</v>
      </c>
      <c r="V46" s="54"/>
      <c r="W46" s="54"/>
      <c r="X46" s="13"/>
      <c r="Y46" s="13"/>
    </row>
    <row r="47" spans="1:29" s="7" customFormat="1" ht="11.25" customHeight="1">
      <c r="A47" s="6"/>
      <c r="B47" s="161"/>
      <c r="C47" s="201" t="s">
        <v>47</v>
      </c>
      <c r="D47" s="201"/>
      <c r="E47" s="203" t="s">
        <v>110</v>
      </c>
      <c r="F47" s="203"/>
      <c r="G47" s="207" t="s">
        <v>112</v>
      </c>
      <c r="H47" s="207"/>
      <c r="I47" s="202"/>
      <c r="J47" s="202"/>
      <c r="K47" s="202" t="s">
        <v>111</v>
      </c>
      <c r="L47" s="139"/>
      <c r="M47" s="200" t="s">
        <v>102</v>
      </c>
      <c r="N47" s="166"/>
      <c r="O47" s="32"/>
      <c r="P47" s="32"/>
      <c r="X47" s="6"/>
      <c r="Y47" s="6"/>
    </row>
    <row r="48" spans="1:29" s="7" customFormat="1" ht="11.25" customHeight="1">
      <c r="A48" s="6"/>
      <c r="B48" s="161"/>
      <c r="C48" s="201" t="s">
        <v>132</v>
      </c>
      <c r="D48" s="201"/>
      <c r="E48" s="203" t="s">
        <v>49</v>
      </c>
      <c r="F48" s="203"/>
      <c r="G48" s="207" t="s">
        <v>94</v>
      </c>
      <c r="H48" s="207"/>
      <c r="I48" s="202"/>
      <c r="J48" s="202"/>
      <c r="K48" s="202" t="s">
        <v>51</v>
      </c>
      <c r="L48" s="139"/>
      <c r="M48" s="200" t="s">
        <v>81</v>
      </c>
      <c r="N48" s="200"/>
      <c r="O48" s="32"/>
      <c r="P48" s="32"/>
      <c r="X48" s="34"/>
      <c r="Y48" s="34"/>
    </row>
    <row r="49" spans="1:30" s="7" customFormat="1" ht="11.25" customHeight="1">
      <c r="A49" s="6"/>
      <c r="B49" s="161"/>
      <c r="C49" s="201" t="s">
        <v>48</v>
      </c>
      <c r="D49" s="201"/>
      <c r="E49" s="203" t="s">
        <v>43</v>
      </c>
      <c r="F49" s="203"/>
      <c r="G49" s="207" t="s">
        <v>87</v>
      </c>
      <c r="H49" s="207"/>
      <c r="I49" s="202"/>
      <c r="J49" s="202"/>
      <c r="K49" s="202" t="s">
        <v>50</v>
      </c>
      <c r="L49" s="139"/>
      <c r="M49" s="200" t="s">
        <v>84</v>
      </c>
      <c r="N49" s="200"/>
      <c r="O49" s="32"/>
      <c r="P49" s="54"/>
    </row>
    <row r="50" spans="1:30" s="7" customFormat="1" ht="12" customHeight="1">
      <c r="A50" s="6"/>
      <c r="B50" s="161"/>
      <c r="C50" s="201" t="s">
        <v>56</v>
      </c>
      <c r="D50" s="201"/>
      <c r="E50" s="203" t="s">
        <v>43</v>
      </c>
      <c r="F50" s="203"/>
      <c r="G50" s="207" t="s">
        <v>88</v>
      </c>
      <c r="H50" s="207"/>
      <c r="I50" s="202"/>
      <c r="J50" s="202"/>
      <c r="K50" s="202" t="s">
        <v>82</v>
      </c>
      <c r="L50" s="139"/>
      <c r="M50" s="200" t="s">
        <v>92</v>
      </c>
      <c r="N50" s="200"/>
      <c r="O50" s="32"/>
      <c r="P50" s="54"/>
      <c r="AC50" s="6"/>
    </row>
    <row r="51" spans="1:30" s="7" customFormat="1" ht="11.25" customHeight="1">
      <c r="A51" s="6"/>
      <c r="B51" s="208"/>
      <c r="C51" s="201" t="s">
        <v>118</v>
      </c>
      <c r="D51" s="201"/>
      <c r="E51" s="203" t="s">
        <v>119</v>
      </c>
      <c r="F51" s="203"/>
      <c r="G51" s="207" t="s">
        <v>120</v>
      </c>
      <c r="H51" s="207"/>
      <c r="I51" s="202"/>
      <c r="J51" s="202"/>
      <c r="K51" s="202" t="s">
        <v>121</v>
      </c>
      <c r="L51" s="139"/>
      <c r="M51" s="200" t="s">
        <v>122</v>
      </c>
      <c r="N51" s="200"/>
      <c r="O51" s="208"/>
      <c r="P51" s="151"/>
      <c r="AC51" s="6"/>
    </row>
    <row r="52" spans="1:30" s="7" customFormat="1" ht="7.5" customHeight="1">
      <c r="A52" s="6"/>
      <c r="B52" s="211" t="s">
        <v>101</v>
      </c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</row>
    <row r="53" spans="1:30" s="7" customFormat="1" ht="16.5" customHeight="1">
      <c r="B53" s="35" t="s">
        <v>17</v>
      </c>
      <c r="C53" s="36"/>
      <c r="D53" s="37"/>
      <c r="E53" s="37"/>
      <c r="F53" s="36"/>
      <c r="G53" s="38"/>
      <c r="H53" s="38"/>
      <c r="I53" s="37"/>
      <c r="J53" s="37"/>
      <c r="K53" s="63" t="s">
        <v>61</v>
      </c>
      <c r="L53" s="37"/>
      <c r="M53" s="37"/>
      <c r="N53" s="37"/>
      <c r="O53" s="37"/>
      <c r="P53" s="37"/>
      <c r="Q53" s="37"/>
      <c r="R53" s="37"/>
      <c r="S53" s="175" t="s">
        <v>103</v>
      </c>
      <c r="T53" s="37"/>
      <c r="U53" s="63" t="s">
        <v>104</v>
      </c>
      <c r="V53" s="37"/>
      <c r="W53" s="9"/>
      <c r="X53" s="9"/>
      <c r="Y53" s="9"/>
      <c r="AB53" s="6"/>
      <c r="AC53" s="6"/>
    </row>
    <row r="54" spans="1:30" s="7" customFormat="1" ht="6.75" customHeight="1">
      <c r="C54" s="39"/>
      <c r="D54" s="40"/>
      <c r="E54" s="39"/>
      <c r="F54" s="39"/>
      <c r="G54" s="39"/>
      <c r="H54" s="40"/>
      <c r="I54" s="39"/>
      <c r="J54" s="39"/>
      <c r="K54" s="39"/>
      <c r="L54" s="39"/>
      <c r="M54" s="39"/>
      <c r="N54" s="39"/>
      <c r="O54" s="40"/>
      <c r="P54" s="40"/>
      <c r="Q54" s="60"/>
      <c r="R54" s="60"/>
      <c r="S54" s="39"/>
      <c r="T54" s="39"/>
      <c r="V54" s="39"/>
      <c r="W54" s="168"/>
      <c r="X54" s="169"/>
      <c r="Y54" s="169"/>
      <c r="Z54" s="168"/>
      <c r="AA54" s="6"/>
      <c r="AB54" s="6"/>
    </row>
    <row r="55" spans="1:30" s="7" customFormat="1" ht="18.75" customHeight="1">
      <c r="B55" s="41" t="s">
        <v>0</v>
      </c>
      <c r="C55" s="216" t="s">
        <v>106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8"/>
      <c r="Y55" s="41"/>
      <c r="Z55" s="12"/>
    </row>
    <row r="56" spans="1:30" s="7" customFormat="1" ht="18.75" customHeight="1">
      <c r="B56" s="41" t="s">
        <v>1</v>
      </c>
      <c r="C56" s="219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1"/>
      <c r="Y56" s="41"/>
      <c r="Z56" s="12"/>
    </row>
    <row r="57" spans="1:30" s="7" customFormat="1" ht="18.75" customHeight="1">
      <c r="B57" s="41" t="s">
        <v>2</v>
      </c>
      <c r="C57" s="219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1"/>
      <c r="Y57" s="41"/>
      <c r="Z57" s="12"/>
    </row>
    <row r="58" spans="1:30" s="7" customFormat="1" ht="18.75" customHeight="1">
      <c r="B58" s="41" t="s">
        <v>3</v>
      </c>
      <c r="C58" s="219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1"/>
      <c r="Y58" s="41"/>
      <c r="Z58" s="12"/>
    </row>
    <row r="59" spans="1:30" s="7" customFormat="1" ht="18.75" customHeight="1">
      <c r="B59" s="41" t="s">
        <v>4</v>
      </c>
      <c r="C59" s="219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1"/>
      <c r="Y59" s="41"/>
      <c r="Z59" s="12"/>
    </row>
    <row r="60" spans="1:30" s="7" customFormat="1" ht="18.75" customHeight="1">
      <c r="B60" s="41" t="s">
        <v>5</v>
      </c>
      <c r="C60" s="219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1"/>
      <c r="Y60" s="41"/>
      <c r="Z60" s="12"/>
    </row>
    <row r="61" spans="1:30" s="7" customFormat="1" ht="18.75" customHeight="1">
      <c r="B61" s="41" t="s">
        <v>6</v>
      </c>
      <c r="C61" s="219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1"/>
      <c r="Y61" s="41"/>
      <c r="Z61" s="12"/>
    </row>
    <row r="62" spans="1:30" s="7" customFormat="1" ht="18.75" customHeight="1">
      <c r="B62" s="41" t="s">
        <v>7</v>
      </c>
      <c r="C62" s="222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4"/>
      <c r="Y62" s="41"/>
      <c r="Z62" s="12"/>
    </row>
    <row r="63" spans="1:30" s="7" customFormat="1" ht="12" customHeight="1">
      <c r="C63" s="39">
        <v>1</v>
      </c>
      <c r="D63" s="39">
        <v>2</v>
      </c>
      <c r="E63" s="39">
        <v>3</v>
      </c>
      <c r="F63" s="215">
        <v>4</v>
      </c>
      <c r="G63" s="215"/>
      <c r="H63" s="215"/>
      <c r="I63" s="215">
        <v>5</v>
      </c>
      <c r="J63" s="215"/>
      <c r="K63" s="215">
        <v>6</v>
      </c>
      <c r="L63" s="215"/>
      <c r="M63" s="215">
        <v>7</v>
      </c>
      <c r="N63" s="215"/>
      <c r="O63" s="215">
        <v>8</v>
      </c>
      <c r="P63" s="215"/>
      <c r="Q63" s="215">
        <v>9</v>
      </c>
      <c r="R63" s="215"/>
      <c r="S63" s="215">
        <v>10</v>
      </c>
      <c r="T63" s="215"/>
      <c r="U63" s="215">
        <v>11</v>
      </c>
      <c r="V63" s="215"/>
      <c r="W63" s="214">
        <v>12</v>
      </c>
      <c r="X63" s="214"/>
    </row>
    <row r="64" spans="1:30" s="23" customFormat="1" ht="26.25" customHeight="1">
      <c r="B64" s="40" t="s">
        <v>31</v>
      </c>
      <c r="C64" s="382" t="s">
        <v>105</v>
      </c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  <c r="Z64" s="382"/>
      <c r="AB64" s="42"/>
      <c r="AC64" s="43"/>
      <c r="AD64" s="43"/>
    </row>
    <row r="65" spans="2:30" s="23" customFormat="1" ht="26.25" customHeight="1"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42"/>
      <c r="AC65" s="43"/>
      <c r="AD65" s="43"/>
    </row>
    <row r="66" spans="2:30" s="23" customFormat="1" ht="26.25" customHeight="1"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B66" s="137"/>
      <c r="AC66" s="138"/>
      <c r="AD66" s="43"/>
    </row>
    <row r="67" spans="2:30" s="23" customFormat="1" ht="15.75" customHeight="1">
      <c r="B67" s="44"/>
      <c r="C67" s="44"/>
      <c r="D67" s="44"/>
      <c r="V67" s="44"/>
      <c r="W67" s="44"/>
      <c r="X67" s="44"/>
      <c r="Y67" s="44"/>
      <c r="Z67" s="144"/>
      <c r="AA67" s="44"/>
      <c r="AB67" s="42"/>
      <c r="AC67" s="43"/>
      <c r="AD67" s="43"/>
    </row>
    <row r="68" spans="2:30" s="23" customFormat="1" ht="18.75" customHeight="1">
      <c r="B68" s="374" t="s">
        <v>72</v>
      </c>
      <c r="C68" s="375"/>
      <c r="D68" s="365" t="s">
        <v>55</v>
      </c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367"/>
      <c r="P68" s="365" t="s">
        <v>15</v>
      </c>
      <c r="Q68" s="366"/>
      <c r="R68" s="366"/>
      <c r="S68" s="366"/>
      <c r="T68" s="366"/>
      <c r="U68" s="367"/>
      <c r="V68" s="365" t="s">
        <v>16</v>
      </c>
      <c r="W68" s="366"/>
      <c r="X68" s="366"/>
      <c r="Y68" s="366"/>
      <c r="Z68" s="378"/>
      <c r="AA68" s="44"/>
      <c r="AB68" s="42"/>
      <c r="AC68" s="43"/>
      <c r="AD68" s="43"/>
    </row>
    <row r="69" spans="2:30" s="23" customFormat="1" ht="30" customHeight="1">
      <c r="B69" s="376"/>
      <c r="C69" s="377"/>
      <c r="D69" s="368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70"/>
      <c r="P69" s="371">
        <f ca="1">TODAY()</f>
        <v>45727</v>
      </c>
      <c r="Q69" s="372"/>
      <c r="R69" s="372"/>
      <c r="S69" s="372"/>
      <c r="T69" s="372"/>
      <c r="U69" s="373"/>
      <c r="V69" s="379"/>
      <c r="W69" s="380"/>
      <c r="X69" s="380"/>
      <c r="Y69" s="380"/>
      <c r="Z69" s="381"/>
      <c r="AB69" s="42"/>
      <c r="AC69" s="43"/>
      <c r="AD69" s="45"/>
    </row>
    <row r="70" spans="2:30">
      <c r="O70" s="3"/>
      <c r="P70" s="3"/>
      <c r="Q70" s="4"/>
      <c r="R70" s="4"/>
      <c r="S70" s="4"/>
      <c r="T70" s="4"/>
      <c r="U70" s="4"/>
      <c r="V70" s="4"/>
      <c r="W70" s="4"/>
      <c r="X70" s="4"/>
      <c r="Y70" s="4"/>
    </row>
    <row r="71" spans="2:30">
      <c r="O71" s="3"/>
      <c r="P71" s="3"/>
      <c r="Q71" s="4"/>
      <c r="R71" s="4"/>
      <c r="S71" s="4"/>
      <c r="T71" s="4"/>
      <c r="U71" s="4"/>
      <c r="V71" s="4"/>
      <c r="W71" s="4"/>
      <c r="X71" s="4"/>
      <c r="Y71" s="4"/>
    </row>
    <row r="72" spans="2:30">
      <c r="O72" s="3"/>
      <c r="P72" s="3"/>
      <c r="Q72" s="4"/>
      <c r="R72" s="4"/>
      <c r="S72" s="4"/>
      <c r="T72" s="4"/>
      <c r="U72" s="4"/>
      <c r="V72" s="4"/>
      <c r="W72" s="4"/>
      <c r="X72" s="4"/>
      <c r="Y72" s="4"/>
    </row>
    <row r="73" spans="2:30">
      <c r="O73" s="3"/>
      <c r="P73" s="3"/>
      <c r="Q73" s="4"/>
      <c r="R73" s="4"/>
      <c r="S73" s="4"/>
      <c r="T73" s="4"/>
      <c r="U73" s="4"/>
      <c r="V73" s="4"/>
      <c r="W73" s="4"/>
      <c r="X73" s="4"/>
      <c r="Y73" s="4"/>
    </row>
    <row r="74" spans="2:30">
      <c r="O74" s="3"/>
      <c r="P74" s="3"/>
      <c r="Q74" s="4"/>
      <c r="R74" s="4"/>
      <c r="S74" s="3"/>
      <c r="T74" s="3"/>
      <c r="U74" s="3"/>
      <c r="V74" s="3"/>
      <c r="W74" s="3"/>
      <c r="X74" s="4"/>
      <c r="Y74" s="4"/>
    </row>
    <row r="75" spans="2:30">
      <c r="O75" s="3"/>
      <c r="P75" s="3"/>
      <c r="Q75" s="4"/>
      <c r="R75" s="4"/>
      <c r="S75" s="4"/>
      <c r="T75" s="4"/>
      <c r="U75" s="4"/>
      <c r="V75" s="4"/>
      <c r="W75" s="4"/>
      <c r="X75" s="4"/>
      <c r="Y75" s="4"/>
    </row>
    <row r="76" spans="2:30"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</row>
    <row r="77" spans="2:30">
      <c r="O77" s="3"/>
      <c r="P77" s="3"/>
      <c r="Q77" s="4"/>
      <c r="R77" s="4"/>
      <c r="S77" s="4"/>
      <c r="T77" s="4"/>
      <c r="U77" s="4"/>
      <c r="V77" s="4"/>
      <c r="W77" s="4"/>
      <c r="X77" s="4"/>
      <c r="Y77" s="4"/>
    </row>
    <row r="78" spans="2:30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2:30">
      <c r="F79" s="4"/>
    </row>
    <row r="80" spans="2:30">
      <c r="F80" s="4"/>
    </row>
    <row r="81" spans="6:6">
      <c r="F81" s="4"/>
    </row>
    <row r="82" spans="6:6">
      <c r="F82" s="4"/>
    </row>
    <row r="83" spans="6:6">
      <c r="F83" s="4"/>
    </row>
  </sheetData>
  <sheetProtection insertHyperlinks="0" selectLockedCells="1"/>
  <protectedRanges>
    <protectedRange sqref="T11:U13" name="Range2_1"/>
    <protectedRange sqref="F11:F13" name="Range1_1" securityDescriptor="O:WDG:WDD:(A;;CC;;;S-1-5-21-436374069-682003330-243537639-13186)"/>
    <protectedRange sqref="U18:V18" name="Range7"/>
    <protectedRange sqref="L18" name="Range6"/>
    <protectedRange sqref="F18" name="Range5"/>
  </protectedRanges>
  <mergeCells count="114">
    <mergeCell ref="D68:O68"/>
    <mergeCell ref="D69:O69"/>
    <mergeCell ref="P68:U68"/>
    <mergeCell ref="P69:U69"/>
    <mergeCell ref="B68:C68"/>
    <mergeCell ref="B69:C69"/>
    <mergeCell ref="U63:V63"/>
    <mergeCell ref="V68:Z68"/>
    <mergeCell ref="V69:Z69"/>
    <mergeCell ref="C64:Z64"/>
    <mergeCell ref="Y25:Z25"/>
    <mergeCell ref="B38:D38"/>
    <mergeCell ref="I38:K38"/>
    <mergeCell ref="U24:V24"/>
    <mergeCell ref="W25:X25"/>
    <mergeCell ref="I25:J25"/>
    <mergeCell ref="K25:L25"/>
    <mergeCell ref="M25:N25"/>
    <mergeCell ref="O25:P25"/>
    <mergeCell ref="Q25:R25"/>
    <mergeCell ref="S25:T25"/>
    <mergeCell ref="U25:V25"/>
    <mergeCell ref="Y24:Z24"/>
    <mergeCell ref="B37:D37"/>
    <mergeCell ref="B5:E7"/>
    <mergeCell ref="B2:E4"/>
    <mergeCell ref="T10:Z10"/>
    <mergeCell ref="P10:S10"/>
    <mergeCell ref="I37:K37"/>
    <mergeCell ref="G37:H37"/>
    <mergeCell ref="G39:H39"/>
    <mergeCell ref="E39:F39"/>
    <mergeCell ref="E37:F37"/>
    <mergeCell ref="B33:C33"/>
    <mergeCell ref="B26:C26"/>
    <mergeCell ref="B27:C27"/>
    <mergeCell ref="B28:C28"/>
    <mergeCell ref="B29:C29"/>
    <mergeCell ref="B32:C32"/>
    <mergeCell ref="B16:X16"/>
    <mergeCell ref="B31:E31"/>
    <mergeCell ref="B17:D17"/>
    <mergeCell ref="B30:E30"/>
    <mergeCell ref="Q5:Z7"/>
    <mergeCell ref="F2:Z4"/>
    <mergeCell ref="G38:H38"/>
    <mergeCell ref="Q37:U37"/>
    <mergeCell ref="Q39:R39"/>
    <mergeCell ref="S21:X21"/>
    <mergeCell ref="S20:X20"/>
    <mergeCell ref="F25:G25"/>
    <mergeCell ref="F21:J21"/>
    <mergeCell ref="I23:X23"/>
    <mergeCell ref="F5:K7"/>
    <mergeCell ref="Q40:R40"/>
    <mergeCell ref="Q41:R41"/>
    <mergeCell ref="Q46:R46"/>
    <mergeCell ref="F35:I36"/>
    <mergeCell ref="J35:K36"/>
    <mergeCell ref="M35:M36"/>
    <mergeCell ref="Q35:W36"/>
    <mergeCell ref="P11:Q11"/>
    <mergeCell ref="U18:X18"/>
    <mergeCell ref="S17:X17"/>
    <mergeCell ref="F11:L11"/>
    <mergeCell ref="C39:D39"/>
    <mergeCell ref="I39:K39"/>
    <mergeCell ref="E38:F38"/>
    <mergeCell ref="F10:K10"/>
    <mergeCell ref="B12:E12"/>
    <mergeCell ref="B13:E13"/>
    <mergeCell ref="P12:Q12"/>
    <mergeCell ref="P13:Q13"/>
    <mergeCell ref="B21:D21"/>
    <mergeCell ref="E35:E36"/>
    <mergeCell ref="B35:D36"/>
    <mergeCell ref="B20:D20"/>
    <mergeCell ref="B18:D18"/>
    <mergeCell ref="AA6:AH9"/>
    <mergeCell ref="O24:P24"/>
    <mergeCell ref="M24:N24"/>
    <mergeCell ref="K24:L24"/>
    <mergeCell ref="I24:J24"/>
    <mergeCell ref="W24:X24"/>
    <mergeCell ref="S24:T24"/>
    <mergeCell ref="Q24:R24"/>
    <mergeCell ref="B9:X9"/>
    <mergeCell ref="B15:X15"/>
    <mergeCell ref="F20:J20"/>
    <mergeCell ref="L17:P17"/>
    <mergeCell ref="L18:P18"/>
    <mergeCell ref="F17:J17"/>
    <mergeCell ref="F18:J18"/>
    <mergeCell ref="L20:P20"/>
    <mergeCell ref="L21:N21"/>
    <mergeCell ref="O21:P21"/>
    <mergeCell ref="B10:E10"/>
    <mergeCell ref="B11:E11"/>
    <mergeCell ref="F12:O12"/>
    <mergeCell ref="F13:O13"/>
    <mergeCell ref="F24:G24"/>
    <mergeCell ref="L5:P7"/>
    <mergeCell ref="B52:O52"/>
    <mergeCell ref="B65:AA65"/>
    <mergeCell ref="B66:Z66"/>
    <mergeCell ref="W63:X63"/>
    <mergeCell ref="I63:J63"/>
    <mergeCell ref="K63:L63"/>
    <mergeCell ref="M63:N63"/>
    <mergeCell ref="O63:P63"/>
    <mergeCell ref="Q63:R63"/>
    <mergeCell ref="S63:T63"/>
    <mergeCell ref="F63:H63"/>
    <mergeCell ref="C55:X62"/>
  </mergeCells>
  <phoneticPr fontId="7" type="noConversion"/>
  <dataValidations count="1">
    <dataValidation type="list" allowBlank="1" showInputMessage="1" showErrorMessage="1" sqref="U18:Y18">
      <formula1>$X$31:$X$43</formula1>
    </dataValidation>
  </dataValidations>
  <printOptions horizontalCentered="1"/>
  <pageMargins left="0.43" right="0.27559055118110237" top="0.39370078740157483" bottom="0.39370078740157483" header="0.31496062992125984" footer="0.23622047244094491"/>
  <pageSetup paperSize="9" scale="83" orientation="portrait" r:id="rId1"/>
  <headerFooter alignWithMargins="0"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0"/>
  <sheetViews>
    <sheetView zoomScale="75" zoomScaleNormal="75" workbookViewId="0"/>
  </sheetViews>
  <sheetFormatPr baseColWidth="10" defaultColWidth="12.81640625" defaultRowHeight="13"/>
  <cols>
    <col min="1" max="1" width="6.54296875" style="176" customWidth="1"/>
    <col min="2" max="13" width="14.54296875" style="176" customWidth="1"/>
    <col min="14" max="16384" width="12.81640625" style="176"/>
  </cols>
  <sheetData>
    <row r="1" spans="1:25" ht="40.5" customHeight="1">
      <c r="A1" s="177"/>
      <c r="B1" s="178">
        <v>1</v>
      </c>
      <c r="C1" s="178">
        <v>2</v>
      </c>
      <c r="D1" s="178">
        <v>3</v>
      </c>
      <c r="E1" s="178">
        <v>4</v>
      </c>
      <c r="F1" s="178">
        <v>5</v>
      </c>
      <c r="G1" s="178">
        <v>6</v>
      </c>
      <c r="H1" s="178">
        <v>7</v>
      </c>
      <c r="I1" s="178">
        <v>8</v>
      </c>
      <c r="J1" s="178">
        <v>9</v>
      </c>
      <c r="K1" s="178">
        <v>10</v>
      </c>
      <c r="L1" s="178">
        <v>11</v>
      </c>
      <c r="M1" s="178">
        <v>12</v>
      </c>
    </row>
    <row r="2" spans="1:25" ht="40.5" customHeight="1">
      <c r="A2" s="179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9"/>
      <c r="O2" s="199"/>
      <c r="P2"/>
      <c r="Q2"/>
      <c r="R2"/>
      <c r="S2"/>
      <c r="T2"/>
      <c r="U2"/>
      <c r="V2"/>
      <c r="W2"/>
      <c r="X2"/>
      <c r="Y2"/>
    </row>
    <row r="3" spans="1:25" ht="40.5" customHeight="1">
      <c r="A3" s="179" t="s">
        <v>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/>
      <c r="O3"/>
      <c r="P3"/>
      <c r="Q3"/>
      <c r="R3"/>
      <c r="S3"/>
      <c r="T3"/>
      <c r="U3"/>
      <c r="V3"/>
      <c r="W3"/>
      <c r="X3"/>
      <c r="Y3"/>
    </row>
    <row r="4" spans="1:25" ht="40.5" customHeight="1">
      <c r="A4" s="179" t="s">
        <v>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/>
      <c r="O4"/>
      <c r="P4"/>
      <c r="Q4"/>
      <c r="R4"/>
      <c r="S4"/>
      <c r="T4"/>
      <c r="U4"/>
      <c r="V4"/>
      <c r="W4"/>
      <c r="X4"/>
      <c r="Y4"/>
    </row>
    <row r="5" spans="1:25" ht="40.5" customHeight="1">
      <c r="A5" s="179" t="s">
        <v>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25" ht="40.5" customHeight="1">
      <c r="A6" s="179" t="s">
        <v>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</row>
    <row r="7" spans="1:25" ht="40.5" customHeight="1">
      <c r="A7" s="179" t="s">
        <v>5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</row>
    <row r="8" spans="1:25" ht="40.5" customHeight="1">
      <c r="A8" s="179" t="s">
        <v>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</row>
    <row r="9" spans="1:25" ht="40.5" customHeight="1">
      <c r="A9" s="179" t="s">
        <v>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7"/>
      <c r="M9" s="197"/>
    </row>
    <row r="10" spans="1:25" ht="40.5" customHeight="1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25" ht="40.5" customHeight="1" thickBot="1">
      <c r="A11"/>
      <c r="B11" s="180" t="s">
        <v>124</v>
      </c>
      <c r="C11" s="181"/>
      <c r="D11" s="181"/>
      <c r="E11" s="182"/>
      <c r="F11" s="182"/>
      <c r="G11" s="182"/>
      <c r="H11" s="182"/>
      <c r="I11" s="182"/>
      <c r="J11" s="182"/>
      <c r="K11" s="182"/>
      <c r="L11" s="182"/>
      <c r="M11" s="183"/>
    </row>
    <row r="12" spans="1:25" ht="40.5" customHeight="1" thickBot="1">
      <c r="A12"/>
      <c r="B12" s="184" t="s">
        <v>15</v>
      </c>
      <c r="C12" s="185"/>
      <c r="D12" s="186"/>
      <c r="E12" s="187"/>
      <c r="F12" s="187"/>
      <c r="G12" s="187"/>
      <c r="H12" s="187"/>
      <c r="I12" s="187"/>
      <c r="J12" s="187"/>
      <c r="K12" s="187"/>
      <c r="L12" s="187"/>
      <c r="M12" s="188"/>
    </row>
    <row r="13" spans="1:25" ht="40.5" customHeight="1" thickBot="1">
      <c r="A13"/>
      <c r="B13" s="184" t="s">
        <v>125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90"/>
    </row>
    <row r="14" spans="1:25" ht="40.5" customHeight="1">
      <c r="A14"/>
      <c r="B14" s="191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3"/>
    </row>
    <row r="15" spans="1:25" ht="40.5" customHeight="1">
      <c r="A15"/>
      <c r="B15" s="194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6"/>
    </row>
    <row r="16" spans="1:25" ht="40.5" customHeight="1"/>
    <row r="17" ht="40.5" customHeight="1"/>
    <row r="18" ht="40.5" customHeight="1"/>
    <row r="19" ht="40.5" customHeight="1"/>
    <row r="20" ht="40.5" customHeight="1"/>
    <row r="21" ht="40.5" customHeight="1"/>
    <row r="22" ht="40.5" customHeight="1"/>
    <row r="23" ht="40.5" customHeight="1"/>
    <row r="24" ht="40.5" customHeight="1"/>
    <row r="25" ht="40.5" customHeight="1"/>
    <row r="26" ht="40.5" customHeight="1"/>
    <row r="27" ht="40.5" customHeight="1"/>
    <row r="28" ht="40.5" customHeight="1"/>
    <row r="29" ht="40.5" customHeight="1"/>
    <row r="30" ht="40.5" customHeight="1"/>
  </sheetData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Primer testing</vt:lpstr>
      <vt:lpstr>Sample info</vt:lpstr>
      <vt:lpstr>'Primer testing'!Druckbereich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Eigentum der ETH-Zürich</dc:creator>
  <cp:lastModifiedBy>Dominic Stalder</cp:lastModifiedBy>
  <cp:lastPrinted>2020-07-06T09:29:10Z</cp:lastPrinted>
  <dcterms:created xsi:type="dcterms:W3CDTF">1998-04-01T11:59:58Z</dcterms:created>
  <dcterms:modified xsi:type="dcterms:W3CDTF">2025-03-11T21:56:07Z</dcterms:modified>
</cp:coreProperties>
</file>