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-1035" windowWidth="19320" windowHeight="13140" tabRatio="783"/>
  </bookViews>
  <sheets>
    <sheet name="Primer testing" sheetId="11" r:id="rId1"/>
  </sheets>
  <definedNames>
    <definedName name="_xlnm._FilterDatabase" localSheetId="0" hidden="1">'Primer testing'!$P$50:$P$51</definedName>
    <definedName name="_xlnm.Print_Area" localSheetId="0">'Primer testing'!$A$1:$P$69</definedName>
  </definedNames>
  <calcPr calcId="145621"/>
</workbook>
</file>

<file path=xl/calcChain.xml><?xml version="1.0" encoding="utf-8"?>
<calcChain xmlns="http://schemas.openxmlformats.org/spreadsheetml/2006/main">
  <c r="O39" i="11" l="1"/>
  <c r="J42" i="11" l="1"/>
  <c r="J41" i="11"/>
  <c r="P45" i="11" l="1"/>
  <c r="M45" i="11" l="1"/>
  <c r="E46" i="11"/>
  <c r="J46" i="11"/>
  <c r="C46" i="11"/>
  <c r="E39" i="11" l="1"/>
  <c r="I31" i="11" s="1"/>
  <c r="J50" i="11"/>
  <c r="M37" i="11"/>
  <c r="H40" i="11"/>
  <c r="J40" i="11"/>
  <c r="H50" i="11"/>
  <c r="E41" i="11"/>
  <c r="E42" i="11"/>
  <c r="E43" i="11"/>
  <c r="E44" i="11"/>
  <c r="E45" i="11"/>
  <c r="E47" i="11"/>
  <c r="C41" i="11"/>
  <c r="H49" i="11"/>
  <c r="D34" i="11"/>
  <c r="D35" i="11"/>
  <c r="J47" i="11"/>
  <c r="J45" i="11"/>
  <c r="J44" i="11"/>
  <c r="J43" i="11"/>
  <c r="B39" i="11"/>
  <c r="C47" i="11"/>
  <c r="C45" i="11"/>
  <c r="C44" i="11"/>
  <c r="C43" i="11"/>
  <c r="C42" i="11"/>
  <c r="E40" i="11" l="1"/>
  <c r="H38" i="11"/>
  <c r="E38" i="11" s="1"/>
  <c r="E49" i="11" s="1"/>
</calcChain>
</file>

<file path=xl/sharedStrings.xml><?xml version="1.0" encoding="utf-8"?>
<sst xmlns="http://schemas.openxmlformats.org/spreadsheetml/2006/main" count="204" uniqueCount="139">
  <si>
    <t>Primer 3</t>
  </si>
  <si>
    <t>Primer 4</t>
  </si>
  <si>
    <t>Primer 5</t>
  </si>
  <si>
    <t>Primer 6</t>
  </si>
  <si>
    <t>Date of preparation/dilution (Flab:Ftot)</t>
  </si>
  <si>
    <t>ddH2O</t>
  </si>
  <si>
    <t>ng/µl</t>
  </si>
  <si>
    <t>30 sec</t>
  </si>
  <si>
    <t>∞</t>
  </si>
  <si>
    <t>heated lid</t>
  </si>
  <si>
    <t>°C</t>
  </si>
  <si>
    <t>A</t>
  </si>
  <si>
    <t>B</t>
  </si>
  <si>
    <t>C</t>
  </si>
  <si>
    <t>D</t>
  </si>
  <si>
    <t>E</t>
  </si>
  <si>
    <t>F</t>
  </si>
  <si>
    <t>G</t>
  </si>
  <si>
    <t>H</t>
  </si>
  <si>
    <t>Total:</t>
  </si>
  <si>
    <t>μl</t>
  </si>
  <si>
    <t>x</t>
  </si>
  <si>
    <t>μM</t>
  </si>
  <si>
    <t>Organism:</t>
  </si>
  <si>
    <t>Date:</t>
  </si>
  <si>
    <t>Person in charge:</t>
  </si>
  <si>
    <t>Sample order:</t>
  </si>
  <si>
    <t>PCR program name</t>
  </si>
  <si>
    <t>Annealing temp (°C)</t>
  </si>
  <si>
    <t xml:space="preserve">μl </t>
  </si>
  <si>
    <t>Mix per reaction</t>
  </si>
  <si>
    <t>Concentration</t>
  </si>
  <si>
    <t>Plus volume (%)</t>
  </si>
  <si>
    <t>Total volume of Taq mix (μl)</t>
  </si>
  <si>
    <t>Procedure:</t>
  </si>
  <si>
    <t>Sample DNA</t>
  </si>
  <si>
    <t>Sample DNA / controls</t>
  </si>
  <si>
    <t>Final volume</t>
  </si>
  <si>
    <t>PCR machine</t>
  </si>
  <si>
    <t>Reagents</t>
  </si>
  <si>
    <t>Total Nr of PCR reactions</t>
  </si>
  <si>
    <t>Notes:</t>
  </si>
  <si>
    <t>Primer 1</t>
  </si>
  <si>
    <t>Primer 2</t>
  </si>
  <si>
    <t>Lot No/Primer names</t>
  </si>
  <si>
    <t>ng/μl</t>
  </si>
  <si>
    <t>Cycler</t>
  </si>
  <si>
    <t>μl   (I)</t>
  </si>
  <si>
    <t>μl   (II)</t>
  </si>
  <si>
    <t>μl   (III)</t>
  </si>
  <si>
    <t>μl   (IV)</t>
  </si>
  <si>
    <t>μl   (V)</t>
  </si>
  <si>
    <t>μl   (VI)</t>
  </si>
  <si>
    <t>μl   (VII)</t>
  </si>
  <si>
    <t>μl   (VIII)</t>
  </si>
  <si>
    <t>Mix per Test</t>
  </si>
  <si>
    <t>2x Multiplex Mastermix</t>
  </si>
  <si>
    <t>Primermix 1</t>
  </si>
  <si>
    <t>Primermix 2</t>
  </si>
  <si>
    <t>Primermix 3</t>
  </si>
  <si>
    <t>Primermix 4</t>
  </si>
  <si>
    <t>Primermix 5</t>
  </si>
  <si>
    <t>Primermix 6</t>
  </si>
  <si>
    <t>Multiplex PCR Protocol for:</t>
  </si>
  <si>
    <r>
      <t xml:space="preserve">Genotyping
</t>
    </r>
    <r>
      <rPr>
        <b/>
        <sz val="12"/>
        <rFont val="Arial"/>
        <family val="2"/>
      </rPr>
      <t>Multiplex PCR Protocol</t>
    </r>
  </si>
  <si>
    <t>μl of Mix into PCR wells</t>
  </si>
  <si>
    <t>μl of sample DNA or positive/negataive control into each PCR well</t>
  </si>
  <si>
    <t>4. Distribute :</t>
  </si>
  <si>
    <t>5. Add :</t>
  </si>
  <si>
    <t>BSA (10mg/ml)</t>
  </si>
  <si>
    <t>mg/ml</t>
  </si>
  <si>
    <t xml:space="preserve">BSA (µl) </t>
  </si>
  <si>
    <t>BSA</t>
  </si>
  <si>
    <t>μg/μl</t>
  </si>
  <si>
    <t>1. Fill in grey fields below</t>
  </si>
  <si>
    <t>2. Fill in volume of each primer mix added to the multiplex reaction in table below, make sure that volume of ddH20 does not get negative!</t>
  </si>
  <si>
    <t>μl   (IX)</t>
  </si>
  <si>
    <t>3. Into PCRK of the test add compontens I-IX and mix well</t>
  </si>
  <si>
    <t>□</t>
  </si>
  <si>
    <t>Final concentration</t>
  </si>
  <si>
    <t>2x HotstarTaq-Mix ("SIGMA")</t>
  </si>
  <si>
    <t>Cycles</t>
  </si>
  <si>
    <t>min</t>
  </si>
  <si>
    <t>Taq activation (t)</t>
  </si>
  <si>
    <t>Volume p. reaction</t>
  </si>
  <si>
    <t>Aquatic Ecology</t>
  </si>
  <si>
    <t>Created by 
MT</t>
  </si>
  <si>
    <t>Myzus persicae</t>
  </si>
  <si>
    <t>Project Group:</t>
  </si>
  <si>
    <t>CV</t>
  </si>
  <si>
    <t>Primermix 7</t>
  </si>
  <si>
    <t>Primer 7</t>
  </si>
  <si>
    <t>4x (-2°C)</t>
  </si>
  <si>
    <t>M37 - ATTO550</t>
  </si>
  <si>
    <t>M40 - FAM</t>
  </si>
  <si>
    <t>M63 - ATTO565</t>
  </si>
  <si>
    <t>M86 - ATTO565</t>
  </si>
  <si>
    <t>M107 - ATTO532</t>
  </si>
  <si>
    <t>myz2 - FAM</t>
  </si>
  <si>
    <t>myz9 - ATTO550</t>
  </si>
  <si>
    <t>Date of Extraction</t>
  </si>
  <si>
    <t>Sample names</t>
  </si>
  <si>
    <t>see below</t>
  </si>
  <si>
    <t>various dates</t>
  </si>
  <si>
    <t>PCRK</t>
  </si>
  <si>
    <t>-</t>
  </si>
  <si>
    <t>nuclease free water</t>
  </si>
  <si>
    <t>01 - Red Queen</t>
  </si>
  <si>
    <t>1.2µl of PCR product loaded into 10µl of LIZ/formamide Mix (LIZ:formamide = 20µl : 1'000µl)</t>
  </si>
  <si>
    <t>NEEDS HOTSTART !!!</t>
  </si>
  <si>
    <t>98°C</t>
  </si>
  <si>
    <t>90 sec</t>
  </si>
  <si>
    <t>60 sec</t>
  </si>
  <si>
    <t>30 min</t>
  </si>
  <si>
    <t>a</t>
  </si>
  <si>
    <t>dd-mm-yyyy</t>
  </si>
  <si>
    <r>
      <t>PCR products were diluted 1:</t>
    </r>
    <r>
      <rPr>
        <b/>
        <sz val="8"/>
        <color rgb="FFFF0000"/>
        <rFont val="Arial"/>
        <family val="2"/>
      </rPr>
      <t>5</t>
    </r>
    <r>
      <rPr>
        <b/>
        <sz val="8"/>
        <rFont val="Arial"/>
        <family val="2"/>
      </rPr>
      <t xml:space="preserve"> before mixing with LIZ/formamide</t>
    </r>
  </si>
  <si>
    <t>Multiplex PMS2 Hot</t>
  </si>
  <si>
    <t>55 - 49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</si>
  <si>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</si>
  <si>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</si>
  <si>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</si>
  <si>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</si>
  <si>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</si>
  <si>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</si>
  <si>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</si>
  <si>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</si>
  <si>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</si>
  <si>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</si>
  <si>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</si>
  <si>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</si>
  <si>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</si>
  <si>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</si>
  <si>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</si>
  <si>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dd.mm.yyyy (01:01)</t>
  </si>
  <si>
    <t>selbst aliquotiert - f.u.: dd.mm.yyyy</t>
  </si>
  <si>
    <t>Version 2016.01</t>
  </si>
  <si>
    <t>created on 22.07.2016</t>
  </si>
  <si>
    <r>
      <t xml:space="preserve">Myzus persicae - </t>
    </r>
    <r>
      <rPr>
        <b/>
        <sz val="8"/>
        <rFont val="Arial"/>
        <family val="2"/>
      </rPr>
      <t>M2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</si>
</sst>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</font>
    <font>
      <sz val="8"/>
      <name val="Arial"/>
    </font>
    <font>
      <b/>
      <sz val="8"/>
      <name val="Arial"/>
      <family val="2"/>
    </font>
    <font>
      <sz val="8"/>
      <name val="Arial"/>
    </font>
    <font>
      <b/>
      <sz val="8"/>
      <color indexed="10"/>
      <name val="Arial"/>
      <family val="2"/>
    </font>
    <font>
      <sz val="8"/>
      <name val="Arial"/>
      <family val="2"/>
    </font>
    <font>
      <sz val="8"/>
      <name val="Helv"/>
    </font>
    <font>
      <sz val="8"/>
      <color indexed="9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sz val="7"/>
      <name val="Arial"/>
      <family val="2"/>
    </font>
    <font>
      <b/>
      <sz val="8"/>
      <color rgb="FFFF0000"/>
      <name val="Arial"/>
      <family val="2"/>
    </font>
    <font>
      <sz val="10"/>
      <name val="Marlett"/>
      <charset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5" fillId="0" borderId="0" xfId="0" applyFont="1" applyProtection="1"/>
    <xf numFmtId="0" fontId="8" fillId="0" borderId="0" xfId="0" applyFont="1" applyProtection="1"/>
    <xf numFmtId="0" fontId="8" fillId="0" borderId="0" xfId="0" applyFont="1" applyBorder="1" applyProtection="1"/>
    <xf numFmtId="0" fontId="8" fillId="0" borderId="0" xfId="0" applyFont="1" applyFill="1" applyBorder="1" applyProtection="1"/>
    <xf numFmtId="0" fontId="2" fillId="0" borderId="0" xfId="0" applyFont="1" applyProtection="1"/>
    <xf numFmtId="0" fontId="7" fillId="0" borderId="0" xfId="0" applyFont="1" applyFill="1" applyBorder="1" applyProtection="1"/>
    <xf numFmtId="0" fontId="8" fillId="0" borderId="0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Protection="1"/>
    <xf numFmtId="0" fontId="8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0" fontId="8" fillId="0" borderId="3" xfId="0" applyFont="1" applyBorder="1" applyProtection="1"/>
    <xf numFmtId="0" fontId="7" fillId="0" borderId="1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8" fillId="0" borderId="4" xfId="0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right" vertical="center"/>
    </xf>
    <xf numFmtId="0" fontId="0" fillId="0" borderId="5" xfId="0" applyBorder="1" applyAlignment="1" applyProtection="1"/>
    <xf numFmtId="0" fontId="0" fillId="0" borderId="4" xfId="0" applyBorder="1" applyAlignment="1" applyProtection="1"/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8" fillId="0" borderId="0" xfId="0" applyFont="1" applyFill="1" applyAlignment="1" applyProtection="1">
      <alignment horizontal="righ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2" xfId="0" applyFont="1" applyFill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0" fontId="8" fillId="0" borderId="17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2" fontId="8" fillId="0" borderId="14" xfId="0" applyNumberFormat="1" applyFont="1" applyFill="1" applyBorder="1" applyAlignment="1" applyProtection="1">
      <alignment horizontal="center" vertical="center"/>
    </xf>
    <xf numFmtId="1" fontId="8" fillId="0" borderId="0" xfId="0" applyNumberFormat="1" applyFont="1" applyFill="1" applyBorder="1" applyAlignment="1" applyProtection="1">
      <alignment horizontal="left" vertical="center"/>
    </xf>
    <xf numFmtId="1" fontId="8" fillId="0" borderId="0" xfId="0" applyNumberFormat="1" applyFont="1" applyFill="1" applyBorder="1" applyAlignment="1" applyProtection="1">
      <alignment horizontal="center" vertical="center"/>
    </xf>
    <xf numFmtId="2" fontId="8" fillId="0" borderId="0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Alignment="1" applyProtection="1">
      <alignment horizontal="left" vertical="center"/>
    </xf>
    <xf numFmtId="49" fontId="7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2" fontId="8" fillId="2" borderId="0" xfId="0" applyNumberFormat="1" applyFont="1" applyFill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8" fillId="2" borderId="0" xfId="0" applyNumberFormat="1" applyFont="1" applyFill="1" applyAlignment="1" applyProtection="1">
      <alignment horizontal="center" vertical="center"/>
    </xf>
    <xf numFmtId="0" fontId="8" fillId="0" borderId="5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13" fillId="0" borderId="18" xfId="0" applyFont="1" applyBorder="1" applyAlignment="1" applyProtection="1">
      <alignment vertical="center"/>
    </xf>
    <xf numFmtId="2" fontId="6" fillId="0" borderId="0" xfId="0" applyNumberFormat="1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2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2" fontId="6" fillId="2" borderId="0" xfId="0" applyNumberFormat="1" applyFont="1" applyFill="1" applyBorder="1" applyAlignment="1" applyProtection="1">
      <alignment vertical="center"/>
    </xf>
    <xf numFmtId="2" fontId="6" fillId="3" borderId="0" xfId="0" applyNumberFormat="1" applyFont="1" applyFill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6" fillId="0" borderId="18" xfId="0" applyFont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2" fontId="7" fillId="2" borderId="0" xfId="0" applyNumberFormat="1" applyFont="1" applyFill="1" applyBorder="1" applyAlignment="1" applyProtection="1">
      <alignment vertical="center"/>
    </xf>
    <xf numFmtId="0" fontId="8" fillId="0" borderId="3" xfId="0" applyFont="1" applyFill="1" applyBorder="1" applyAlignment="1" applyProtection="1">
      <alignment vertical="center"/>
    </xf>
    <xf numFmtId="1" fontId="8" fillId="2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vertical="center"/>
    </xf>
    <xf numFmtId="0" fontId="6" fillId="0" borderId="19" xfId="0" applyFont="1" applyBorder="1" applyAlignment="1" applyProtection="1">
      <alignment vertical="center"/>
    </xf>
    <xf numFmtId="2" fontId="7" fillId="0" borderId="5" xfId="0" applyNumberFormat="1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vertical="center"/>
    </xf>
    <xf numFmtId="0" fontId="7" fillId="0" borderId="17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vertical="center"/>
    </xf>
    <xf numFmtId="0" fontId="8" fillId="0" borderId="17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1" fontId="8" fillId="3" borderId="14" xfId="0" applyNumberFormat="1" applyFont="1" applyFill="1" applyBorder="1" applyAlignment="1" applyProtection="1">
      <alignment horizontal="center" vertical="center"/>
      <protection locked="0"/>
    </xf>
    <xf numFmtId="1" fontId="8" fillId="0" borderId="2" xfId="0" applyNumberFormat="1" applyFont="1" applyFill="1" applyBorder="1" applyAlignment="1" applyProtection="1">
      <alignment horizontal="center" vertical="center"/>
    </xf>
    <xf numFmtId="0" fontId="8" fillId="3" borderId="24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vertical="center"/>
    </xf>
    <xf numFmtId="0" fontId="8" fillId="0" borderId="7" xfId="0" applyNumberFormat="1" applyFont="1" applyFill="1" applyBorder="1" applyAlignment="1" applyProtection="1">
      <alignment vertical="center"/>
    </xf>
    <xf numFmtId="1" fontId="8" fillId="0" borderId="7" xfId="0" applyNumberFormat="1" applyFont="1" applyFill="1" applyBorder="1" applyAlignment="1" applyProtection="1">
      <alignment horizontal="center" vertical="center"/>
    </xf>
    <xf numFmtId="0" fontId="8" fillId="3" borderId="24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vertical="center"/>
    </xf>
    <xf numFmtId="0" fontId="6" fillId="3" borderId="16" xfId="0" applyFont="1" applyFill="1" applyBorder="1" applyAlignment="1" applyProtection="1">
      <alignment vertical="center"/>
    </xf>
    <xf numFmtId="0" fontId="6" fillId="3" borderId="3" xfId="0" applyFont="1" applyFill="1" applyBorder="1" applyAlignment="1" applyProtection="1">
      <alignment vertical="center"/>
    </xf>
    <xf numFmtId="0" fontId="6" fillId="3" borderId="23" xfId="0" applyFont="1" applyFill="1" applyBorder="1" applyAlignment="1" applyProtection="1">
      <alignment vertical="center"/>
    </xf>
    <xf numFmtId="0" fontId="6" fillId="3" borderId="4" xfId="0" applyFont="1" applyFill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10" fillId="2" borderId="7" xfId="0" applyFont="1" applyFill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3" borderId="16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</xf>
    <xf numFmtId="0" fontId="10" fillId="3" borderId="4" xfId="0" applyFont="1" applyFill="1" applyBorder="1" applyAlignment="1" applyProtection="1">
      <alignment vertical="center"/>
    </xf>
    <xf numFmtId="0" fontId="10" fillId="0" borderId="6" xfId="0" applyFont="1" applyFill="1" applyBorder="1" applyAlignment="1" applyProtection="1">
      <alignment vertical="center"/>
    </xf>
    <xf numFmtId="49" fontId="17" fillId="3" borderId="24" xfId="0" applyNumberFormat="1" applyFont="1" applyFill="1" applyBorder="1" applyAlignment="1" applyProtection="1">
      <alignment horizontal="center" vertical="center"/>
      <protection locked="0"/>
    </xf>
    <xf numFmtId="49" fontId="17" fillId="4" borderId="24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49" fontId="10" fillId="3" borderId="24" xfId="0" applyNumberFormat="1" applyFont="1" applyFill="1" applyBorder="1" applyAlignment="1" applyProtection="1">
      <alignment horizontal="left" vertical="center"/>
      <protection locked="0"/>
    </xf>
    <xf numFmtId="0" fontId="6" fillId="5" borderId="5" xfId="0" applyFont="1" applyFill="1" applyBorder="1" applyAlignment="1" applyProtection="1">
      <alignment vertical="center"/>
    </xf>
    <xf numFmtId="49" fontId="10" fillId="3" borderId="24" xfId="0" applyNumberFormat="1" applyFont="1" applyFill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7" fillId="0" borderId="14" xfId="0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6" fillId="3" borderId="15" xfId="0" applyFont="1" applyFill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10" fillId="3" borderId="14" xfId="0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vertical="center"/>
    </xf>
    <xf numFmtId="0" fontId="6" fillId="3" borderId="14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vertical="center"/>
      <protection locked="0"/>
    </xf>
    <xf numFmtId="0" fontId="8" fillId="3" borderId="2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</xf>
    <xf numFmtId="2" fontId="8" fillId="0" borderId="1" xfId="0" applyNumberFormat="1" applyFont="1" applyFill="1" applyBorder="1" applyAlignment="1" applyProtection="1">
      <alignment vertical="center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left" vertical="center"/>
    </xf>
    <xf numFmtId="0" fontId="10" fillId="0" borderId="24" xfId="0" applyFont="1" applyBorder="1" applyAlignment="1" applyProtection="1">
      <alignment horizontal="left" vertical="center"/>
    </xf>
    <xf numFmtId="0" fontId="7" fillId="0" borderId="24" xfId="0" applyFont="1" applyFill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14" fontId="15" fillId="3" borderId="24" xfId="0" applyNumberFormat="1" applyFont="1" applyFill="1" applyBorder="1" applyAlignment="1" applyProtection="1">
      <alignment horizontal="center" vertical="center"/>
      <protection locked="0"/>
    </xf>
    <xf numFmtId="0" fontId="15" fillId="3" borderId="24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0" fillId="0" borderId="6" xfId="0" applyBorder="1" applyAlignment="1" applyProtection="1"/>
    <xf numFmtId="0" fontId="0" fillId="0" borderId="16" xfId="0" applyBorder="1" applyAlignment="1" applyProtection="1"/>
    <xf numFmtId="0" fontId="0" fillId="0" borderId="0" xfId="0" applyBorder="1" applyAlignment="1" applyProtection="1"/>
    <xf numFmtId="0" fontId="0" fillId="0" borderId="3" xfId="0" applyBorder="1" applyAlignment="1" applyProtection="1"/>
    <xf numFmtId="0" fontId="0" fillId="0" borderId="5" xfId="0" applyBorder="1" applyAlignment="1" applyProtection="1"/>
    <xf numFmtId="0" fontId="0" fillId="0" borderId="4" xfId="0" applyBorder="1" applyAlignment="1" applyProtection="1"/>
    <xf numFmtId="0" fontId="6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left" vertical="center" indent="2"/>
    </xf>
    <xf numFmtId="0" fontId="6" fillId="0" borderId="6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23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10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" fillId="0" borderId="8" xfId="0" applyFont="1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2" fillId="0" borderId="15" xfId="0" applyFont="1" applyBorder="1" applyAlignment="1" applyProtection="1">
      <alignment horizontal="left" vertical="center" wrapText="1" indent="1"/>
    </xf>
    <xf numFmtId="0" fontId="0" fillId="0" borderId="6" xfId="0" applyBorder="1" applyAlignment="1" applyProtection="1">
      <alignment horizontal="left" indent="1"/>
    </xf>
    <xf numFmtId="0" fontId="0" fillId="0" borderId="16" xfId="0" applyBorder="1" applyAlignment="1" applyProtection="1">
      <alignment horizontal="left" indent="1"/>
    </xf>
    <xf numFmtId="0" fontId="0" fillId="0" borderId="7" xfId="0" applyBorder="1" applyAlignment="1" applyProtection="1">
      <alignment horizontal="left" indent="1"/>
    </xf>
    <xf numFmtId="0" fontId="0" fillId="0" borderId="0" xfId="0" applyBorder="1" applyAlignment="1" applyProtection="1">
      <alignment horizontal="left" indent="1"/>
    </xf>
    <xf numFmtId="0" fontId="0" fillId="0" borderId="3" xfId="0" applyBorder="1" applyAlignment="1" applyProtection="1">
      <alignment horizontal="left" indent="1"/>
    </xf>
    <xf numFmtId="0" fontId="0" fillId="0" borderId="23" xfId="0" applyBorder="1" applyAlignment="1" applyProtection="1">
      <alignment horizontal="left" indent="1"/>
    </xf>
    <xf numFmtId="0" fontId="0" fillId="0" borderId="5" xfId="0" applyBorder="1" applyAlignment="1" applyProtection="1">
      <alignment horizontal="left" indent="1"/>
    </xf>
    <xf numFmtId="0" fontId="0" fillId="0" borderId="4" xfId="0" applyBorder="1" applyAlignment="1" applyProtection="1">
      <alignment horizontal="left" indent="1"/>
    </xf>
    <xf numFmtId="0" fontId="0" fillId="3" borderId="24" xfId="0" applyFont="1" applyFill="1" applyBorder="1" applyAlignment="1" applyProtection="1">
      <alignment horizontal="left" vertical="center"/>
      <protection locked="0"/>
    </xf>
    <xf numFmtId="0" fontId="2" fillId="3" borderId="24" xfId="0" applyFont="1" applyFill="1" applyBorder="1" applyAlignment="1" applyProtection="1">
      <alignment horizontal="left" vertical="center"/>
      <protection locked="0"/>
    </xf>
    <xf numFmtId="0" fontId="14" fillId="3" borderId="24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8" fillId="2" borderId="3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vertical="center"/>
    </xf>
    <xf numFmtId="1" fontId="8" fillId="0" borderId="1" xfId="0" applyNumberFormat="1" applyFont="1" applyFill="1" applyBorder="1" applyAlignment="1" applyProtection="1">
      <alignment vertical="center"/>
    </xf>
    <xf numFmtId="0" fontId="8" fillId="3" borderId="7" xfId="0" applyFont="1" applyFill="1" applyBorder="1" applyAlignment="1" applyProtection="1">
      <alignment vertical="center"/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8" fillId="3" borderId="3" xfId="0" applyFont="1" applyFill="1" applyBorder="1" applyAlignment="1" applyProtection="1">
      <alignment vertical="center"/>
      <protection locked="0"/>
    </xf>
    <xf numFmtId="0" fontId="18" fillId="3" borderId="15" xfId="0" applyFont="1" applyFill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vertical="center"/>
      <protection locked="0"/>
    </xf>
    <xf numFmtId="0" fontId="18" fillId="0" borderId="16" xfId="0" applyFont="1" applyBorder="1" applyAlignment="1" applyProtection="1">
      <alignment vertical="center"/>
      <protection locked="0"/>
    </xf>
    <xf numFmtId="0" fontId="16" fillId="3" borderId="14" xfId="0" applyFont="1" applyFill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vertical="center"/>
      <protection locked="0"/>
    </xf>
    <xf numFmtId="0" fontId="10" fillId="3" borderId="15" xfId="0" applyFont="1" applyFill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2">
    <dxf>
      <font>
        <b/>
        <i/>
        <condense val="0"/>
        <extend val="0"/>
        <u/>
      </font>
      <fill>
        <patternFill>
          <bgColor indexed="45"/>
        </patternFill>
      </fill>
      <border>
        <left/>
        <right/>
        <top/>
        <bottom/>
      </border>
    </dxf>
    <dxf>
      <font>
        <b/>
        <i/>
        <condense val="0"/>
        <extend val="0"/>
        <u/>
      </font>
      <fill>
        <patternFill>
          <bgColor indexed="45"/>
        </patternFill>
      </fill>
      <border>
        <left/>
        <right/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53639</xdr:colOff>
      <xdr:row>1</xdr:row>
      <xdr:rowOff>37801</xdr:rowOff>
    </xdr:from>
    <xdr:to>
      <xdr:col>3</xdr:col>
      <xdr:colOff>457200</xdr:colOff>
      <xdr:row>3</xdr:row>
      <xdr:rowOff>99098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699" y="114001"/>
          <a:ext cx="1348441" cy="289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showGridLines="0" tabSelected="1" zoomScale="125" zoomScaleNormal="125" workbookViewId="0">
      <selection activeCell="E56" sqref="E56"/>
    </sheetView>
  </sheetViews>
  <sheetFormatPr defaultRowHeight="11.25" x14ac:dyDescent="0.2"/>
  <cols>
    <col min="1" max="1" width="1.42578125" style="2" customWidth="1"/>
    <col min="2" max="2" width="7" style="2" customWidth="1"/>
    <col min="3" max="14" width="7.140625" style="2" customWidth="1"/>
    <col min="15" max="15" width="7.42578125" style="2" bestFit="1" customWidth="1"/>
    <col min="16" max="16" width="6.5703125" style="2" customWidth="1"/>
    <col min="17" max="16384" width="9.140625" style="2"/>
  </cols>
  <sheetData>
    <row r="1" spans="2:23" ht="6" customHeight="1" x14ac:dyDescent="0.2"/>
    <row r="2" spans="2:23" s="5" customFormat="1" ht="9" customHeight="1" x14ac:dyDescent="0.2">
      <c r="B2" s="215"/>
      <c r="C2" s="216"/>
      <c r="D2" s="217"/>
      <c r="E2" s="224" t="s">
        <v>64</v>
      </c>
      <c r="F2" s="225"/>
      <c r="G2" s="225"/>
      <c r="H2" s="225"/>
      <c r="I2" s="225"/>
      <c r="J2" s="225"/>
      <c r="K2" s="225"/>
      <c r="L2" s="226"/>
      <c r="M2" s="182" t="s">
        <v>85</v>
      </c>
      <c r="N2" s="183"/>
      <c r="O2" s="184"/>
      <c r="S2" s="1"/>
    </row>
    <row r="3" spans="2:23" ht="9" customHeight="1" x14ac:dyDescent="0.2">
      <c r="B3" s="218"/>
      <c r="C3" s="219"/>
      <c r="D3" s="220"/>
      <c r="E3" s="227"/>
      <c r="F3" s="228"/>
      <c r="G3" s="228"/>
      <c r="H3" s="228"/>
      <c r="I3" s="228"/>
      <c r="J3" s="228"/>
      <c r="K3" s="228"/>
      <c r="L3" s="229"/>
      <c r="M3" s="185"/>
      <c r="N3" s="185"/>
      <c r="O3" s="186"/>
    </row>
    <row r="4" spans="2:23" ht="9" customHeight="1" x14ac:dyDescent="0.2">
      <c r="B4" s="221"/>
      <c r="C4" s="222"/>
      <c r="D4" s="223"/>
      <c r="E4" s="230"/>
      <c r="F4" s="231"/>
      <c r="G4" s="231"/>
      <c r="H4" s="231"/>
      <c r="I4" s="231"/>
      <c r="J4" s="231"/>
      <c r="K4" s="231"/>
      <c r="L4" s="232"/>
      <c r="M4" s="187"/>
      <c r="N4" s="187"/>
      <c r="O4" s="188"/>
    </row>
    <row r="5" spans="2:23" ht="6.75" customHeight="1" x14ac:dyDescent="0.2">
      <c r="B5" s="189" t="s">
        <v>86</v>
      </c>
      <c r="C5" s="190"/>
      <c r="D5" s="191"/>
      <c r="E5" s="198" t="s">
        <v>137</v>
      </c>
      <c r="F5" s="199"/>
      <c r="G5" s="199"/>
      <c r="H5" s="200"/>
      <c r="I5" s="207" t="s">
        <v>136</v>
      </c>
      <c r="J5" s="208"/>
      <c r="K5" s="208"/>
      <c r="L5" s="209"/>
      <c r="M5" s="214"/>
      <c r="N5" s="183"/>
      <c r="O5" s="184"/>
      <c r="S5" s="4"/>
      <c r="T5" s="4"/>
      <c r="U5" s="4"/>
      <c r="V5" s="4"/>
      <c r="W5" s="4"/>
    </row>
    <row r="6" spans="2:23" ht="6.75" customHeight="1" x14ac:dyDescent="0.2">
      <c r="B6" s="192"/>
      <c r="C6" s="193"/>
      <c r="D6" s="194"/>
      <c r="E6" s="201"/>
      <c r="F6" s="202"/>
      <c r="G6" s="202"/>
      <c r="H6" s="203"/>
      <c r="I6" s="210"/>
      <c r="J6" s="210"/>
      <c r="K6" s="210"/>
      <c r="L6" s="211"/>
      <c r="M6" s="185"/>
      <c r="N6" s="185"/>
      <c r="O6" s="186"/>
      <c r="S6" s="6"/>
      <c r="T6" s="7"/>
      <c r="U6" s="7"/>
      <c r="V6" s="4"/>
      <c r="W6" s="4"/>
    </row>
    <row r="7" spans="2:23" ht="6.75" customHeight="1" x14ac:dyDescent="0.2">
      <c r="B7" s="195"/>
      <c r="C7" s="196"/>
      <c r="D7" s="197"/>
      <c r="E7" s="204"/>
      <c r="F7" s="205"/>
      <c r="G7" s="205"/>
      <c r="H7" s="206"/>
      <c r="I7" s="212"/>
      <c r="J7" s="212"/>
      <c r="K7" s="212"/>
      <c r="L7" s="213"/>
      <c r="M7" s="187"/>
      <c r="N7" s="187"/>
      <c r="O7" s="188"/>
      <c r="S7" s="4"/>
      <c r="T7" s="7"/>
      <c r="U7" s="7"/>
      <c r="V7" s="4"/>
      <c r="W7" s="4"/>
    </row>
    <row r="8" spans="2:23" ht="3" customHeight="1" x14ac:dyDescent="0.2">
      <c r="B8" s="35"/>
      <c r="C8" s="35"/>
      <c r="D8" s="35"/>
      <c r="E8" s="34"/>
      <c r="F8" s="34"/>
      <c r="G8" s="34"/>
      <c r="H8" s="34"/>
      <c r="I8" s="36"/>
      <c r="J8" s="36"/>
      <c r="K8" s="36"/>
      <c r="L8" s="36"/>
      <c r="M8" s="32"/>
      <c r="N8" s="32"/>
      <c r="O8" s="33"/>
      <c r="S8" s="4"/>
      <c r="T8" s="7"/>
      <c r="U8" s="7"/>
      <c r="V8" s="4"/>
      <c r="W8" s="4"/>
    </row>
    <row r="9" spans="2:23" s="12" customFormat="1" ht="14.25" customHeight="1" x14ac:dyDescent="0.2">
      <c r="B9" s="45" t="s">
        <v>63</v>
      </c>
      <c r="C9" s="11"/>
      <c r="D9" s="11"/>
      <c r="E9" s="11"/>
      <c r="F9" s="28"/>
      <c r="G9" s="46"/>
      <c r="H9" s="28"/>
      <c r="I9" s="248" t="s">
        <v>138</v>
      </c>
      <c r="J9" s="249"/>
      <c r="K9" s="249"/>
      <c r="L9" s="249"/>
      <c r="M9" s="249"/>
      <c r="N9" s="249"/>
      <c r="O9" s="250"/>
    </row>
    <row r="10" spans="2:23" s="43" customFormat="1" ht="4.5" customHeight="1" x14ac:dyDescent="0.2">
      <c r="B10" s="44"/>
      <c r="C10" s="27"/>
      <c r="D10" s="27"/>
      <c r="E10" s="27"/>
      <c r="F10" s="28"/>
      <c r="G10" s="46"/>
      <c r="H10" s="28"/>
      <c r="I10" s="26"/>
      <c r="J10" s="125"/>
      <c r="K10" s="125"/>
      <c r="L10" s="125"/>
      <c r="M10" s="125"/>
      <c r="N10" s="125"/>
      <c r="O10" s="125"/>
    </row>
    <row r="11" spans="2:23" s="12" customFormat="1" ht="12" customHeight="1" x14ac:dyDescent="0.2">
      <c r="B11" s="156" t="s">
        <v>39</v>
      </c>
      <c r="C11" s="157"/>
      <c r="D11" s="158"/>
      <c r="E11" s="156" t="s">
        <v>44</v>
      </c>
      <c r="F11" s="157"/>
      <c r="G11" s="157"/>
      <c r="H11" s="158"/>
      <c r="I11" s="156" t="s">
        <v>31</v>
      </c>
      <c r="J11" s="158"/>
      <c r="K11" s="156" t="s">
        <v>4</v>
      </c>
      <c r="L11" s="157"/>
      <c r="M11" s="157"/>
      <c r="N11" s="157"/>
      <c r="O11" s="158"/>
      <c r="P11" s="15"/>
      <c r="R11" s="16"/>
      <c r="S11" s="17"/>
      <c r="T11" s="17"/>
      <c r="U11" s="18"/>
      <c r="V11" s="19"/>
    </row>
    <row r="12" spans="2:23" s="12" customFormat="1" ht="12" customHeight="1" x14ac:dyDescent="0.2">
      <c r="B12" s="166" t="s">
        <v>5</v>
      </c>
      <c r="C12" s="157"/>
      <c r="D12" s="158"/>
      <c r="E12" s="26"/>
      <c r="F12" s="55"/>
      <c r="G12" s="26"/>
      <c r="H12" s="56"/>
      <c r="I12" s="26"/>
      <c r="J12" s="55"/>
      <c r="K12" s="159" t="s">
        <v>106</v>
      </c>
      <c r="L12" s="160"/>
      <c r="M12" s="160"/>
      <c r="N12" s="160"/>
      <c r="O12" s="161"/>
      <c r="P12" s="15"/>
      <c r="R12" s="16"/>
      <c r="S12" s="17"/>
      <c r="T12" s="17"/>
      <c r="U12" s="18"/>
      <c r="V12" s="19"/>
    </row>
    <row r="13" spans="2:23" s="12" customFormat="1" ht="12" customHeight="1" x14ac:dyDescent="0.2">
      <c r="B13" s="242" t="s">
        <v>56</v>
      </c>
      <c r="C13" s="243"/>
      <c r="D13" s="244"/>
      <c r="E13" s="245" t="s">
        <v>109</v>
      </c>
      <c r="F13" s="246"/>
      <c r="G13" s="246"/>
      <c r="H13" s="247"/>
      <c r="I13" s="57">
        <v>2</v>
      </c>
      <c r="J13" s="58" t="s">
        <v>21</v>
      </c>
      <c r="K13" s="251" t="s">
        <v>135</v>
      </c>
      <c r="L13" s="160"/>
      <c r="M13" s="160"/>
      <c r="N13" s="160"/>
      <c r="O13" s="161"/>
      <c r="P13" s="15"/>
      <c r="R13" s="16"/>
      <c r="S13" s="17"/>
      <c r="T13" s="17"/>
      <c r="U13" s="18"/>
      <c r="V13" s="19"/>
    </row>
    <row r="14" spans="2:23" s="12" customFormat="1" ht="12.75" customHeight="1" x14ac:dyDescent="0.2">
      <c r="B14" s="166" t="s">
        <v>69</v>
      </c>
      <c r="C14" s="157"/>
      <c r="D14" s="158"/>
      <c r="E14" s="170" t="s">
        <v>105</v>
      </c>
      <c r="F14" s="171"/>
      <c r="G14" s="171"/>
      <c r="H14" s="172"/>
      <c r="I14" s="54">
        <v>10</v>
      </c>
      <c r="J14" s="53" t="s">
        <v>70</v>
      </c>
      <c r="K14" s="170" t="s">
        <v>105</v>
      </c>
      <c r="L14" s="171"/>
      <c r="M14" s="171"/>
      <c r="N14" s="171"/>
      <c r="O14" s="172"/>
      <c r="P14" s="15"/>
      <c r="R14" s="16"/>
      <c r="S14" s="17"/>
      <c r="T14" s="17"/>
      <c r="U14" s="20"/>
      <c r="V14" s="19"/>
    </row>
    <row r="15" spans="2:23" s="12" customFormat="1" ht="12" customHeight="1" x14ac:dyDescent="0.2">
      <c r="B15" s="153" t="s">
        <v>57</v>
      </c>
      <c r="C15" s="154"/>
      <c r="D15" s="155"/>
      <c r="E15" s="170" t="s">
        <v>93</v>
      </c>
      <c r="F15" s="171"/>
      <c r="G15" s="171"/>
      <c r="H15" s="172"/>
      <c r="I15" s="59">
        <v>20</v>
      </c>
      <c r="J15" s="60" t="s">
        <v>22</v>
      </c>
      <c r="K15" s="162" t="s">
        <v>134</v>
      </c>
      <c r="L15" s="163"/>
      <c r="M15" s="163"/>
      <c r="N15" s="163"/>
      <c r="O15" s="164"/>
      <c r="P15" s="15"/>
      <c r="R15" s="16"/>
      <c r="S15" s="17"/>
      <c r="T15" s="17"/>
      <c r="U15" s="18"/>
      <c r="V15" s="19"/>
    </row>
    <row r="16" spans="2:23" s="12" customFormat="1" ht="12" customHeight="1" x14ac:dyDescent="0.2">
      <c r="B16" s="153" t="s">
        <v>58</v>
      </c>
      <c r="C16" s="154"/>
      <c r="D16" s="155"/>
      <c r="E16" s="170" t="s">
        <v>94</v>
      </c>
      <c r="F16" s="171"/>
      <c r="G16" s="171"/>
      <c r="H16" s="172"/>
      <c r="I16" s="59">
        <v>20</v>
      </c>
      <c r="J16" s="60" t="s">
        <v>22</v>
      </c>
      <c r="K16" s="162" t="s">
        <v>134</v>
      </c>
      <c r="L16" s="163"/>
      <c r="M16" s="163"/>
      <c r="N16" s="163"/>
      <c r="O16" s="164"/>
      <c r="P16" s="15"/>
      <c r="R16" s="16"/>
      <c r="S16" s="17"/>
      <c r="T16" s="17"/>
      <c r="U16" s="18"/>
      <c r="V16" s="19"/>
    </row>
    <row r="17" spans="2:26" s="12" customFormat="1" ht="12" customHeight="1" x14ac:dyDescent="0.2">
      <c r="B17" s="153" t="s">
        <v>59</v>
      </c>
      <c r="C17" s="154"/>
      <c r="D17" s="155"/>
      <c r="E17" s="167" t="s">
        <v>95</v>
      </c>
      <c r="F17" s="168"/>
      <c r="G17" s="168"/>
      <c r="H17" s="169"/>
      <c r="I17" s="59">
        <v>20</v>
      </c>
      <c r="J17" s="60" t="s">
        <v>22</v>
      </c>
      <c r="K17" s="162" t="s">
        <v>134</v>
      </c>
      <c r="L17" s="163"/>
      <c r="M17" s="163"/>
      <c r="N17" s="163"/>
      <c r="O17" s="164"/>
      <c r="P17" s="15"/>
      <c r="R17" s="16"/>
      <c r="S17" s="17"/>
      <c r="T17" s="17"/>
      <c r="U17" s="18"/>
      <c r="V17" s="19"/>
    </row>
    <row r="18" spans="2:26" s="12" customFormat="1" ht="12" customHeight="1" x14ac:dyDescent="0.2">
      <c r="B18" s="153" t="s">
        <v>60</v>
      </c>
      <c r="C18" s="154"/>
      <c r="D18" s="155"/>
      <c r="E18" s="167" t="s">
        <v>96</v>
      </c>
      <c r="F18" s="168"/>
      <c r="G18" s="168"/>
      <c r="H18" s="169"/>
      <c r="I18" s="59">
        <v>20</v>
      </c>
      <c r="J18" s="60" t="s">
        <v>22</v>
      </c>
      <c r="K18" s="162" t="s">
        <v>134</v>
      </c>
      <c r="L18" s="163"/>
      <c r="M18" s="163"/>
      <c r="N18" s="163"/>
      <c r="O18" s="164"/>
      <c r="P18" s="15"/>
      <c r="R18" s="16"/>
      <c r="S18" s="17"/>
      <c r="T18" s="17"/>
      <c r="U18" s="18"/>
      <c r="V18" s="19"/>
    </row>
    <row r="19" spans="2:26" s="12" customFormat="1" ht="12" customHeight="1" x14ac:dyDescent="0.2">
      <c r="B19" s="153" t="s">
        <v>61</v>
      </c>
      <c r="C19" s="154"/>
      <c r="D19" s="155"/>
      <c r="E19" s="167" t="s">
        <v>97</v>
      </c>
      <c r="F19" s="168"/>
      <c r="G19" s="168"/>
      <c r="H19" s="169"/>
      <c r="I19" s="59">
        <v>20</v>
      </c>
      <c r="J19" s="60" t="s">
        <v>22</v>
      </c>
      <c r="K19" s="162" t="s">
        <v>134</v>
      </c>
      <c r="L19" s="163"/>
      <c r="M19" s="163"/>
      <c r="N19" s="163"/>
      <c r="O19" s="164"/>
      <c r="P19" s="15"/>
      <c r="R19" s="16"/>
      <c r="S19" s="17"/>
      <c r="T19" s="17"/>
      <c r="U19" s="18"/>
      <c r="V19" s="19"/>
    </row>
    <row r="20" spans="2:26" s="12" customFormat="1" ht="12" customHeight="1" x14ac:dyDescent="0.2">
      <c r="B20" s="153" t="s">
        <v>62</v>
      </c>
      <c r="C20" s="154"/>
      <c r="D20" s="155"/>
      <c r="E20" s="167" t="s">
        <v>98</v>
      </c>
      <c r="F20" s="168"/>
      <c r="G20" s="168"/>
      <c r="H20" s="169"/>
      <c r="I20" s="59">
        <v>20</v>
      </c>
      <c r="J20" s="135" t="s">
        <v>22</v>
      </c>
      <c r="K20" s="162" t="s">
        <v>134</v>
      </c>
      <c r="L20" s="163"/>
      <c r="M20" s="163"/>
      <c r="N20" s="163"/>
      <c r="O20" s="164"/>
      <c r="P20" s="15"/>
      <c r="R20" s="16"/>
      <c r="S20" s="17"/>
      <c r="T20" s="17"/>
      <c r="U20" s="18"/>
      <c r="V20" s="19"/>
    </row>
    <row r="21" spans="2:26" s="12" customFormat="1" ht="12" customHeight="1" x14ac:dyDescent="0.2">
      <c r="B21" s="165" t="s">
        <v>90</v>
      </c>
      <c r="C21" s="154"/>
      <c r="D21" s="155"/>
      <c r="E21" s="167" t="s">
        <v>99</v>
      </c>
      <c r="F21" s="168"/>
      <c r="G21" s="168"/>
      <c r="H21" s="169"/>
      <c r="I21" s="59">
        <v>20</v>
      </c>
      <c r="J21" s="60" t="s">
        <v>22</v>
      </c>
      <c r="K21" s="162" t="s">
        <v>134</v>
      </c>
      <c r="L21" s="163"/>
      <c r="M21" s="163"/>
      <c r="N21" s="163"/>
      <c r="O21" s="164"/>
      <c r="P21" s="15"/>
      <c r="R21" s="16"/>
      <c r="S21" s="17"/>
      <c r="T21" s="17"/>
      <c r="U21" s="18"/>
      <c r="V21" s="19"/>
    </row>
    <row r="22" spans="2:26" s="5" customFormat="1" ht="6.75" customHeight="1" x14ac:dyDescent="0.2">
      <c r="B22" s="62"/>
      <c r="C22" s="63"/>
      <c r="D22" s="63"/>
      <c r="E22" s="12"/>
      <c r="F22" s="19"/>
      <c r="G22" s="19"/>
      <c r="H22" s="19"/>
      <c r="I22" s="19"/>
      <c r="J22" s="19"/>
      <c r="K22" s="43"/>
      <c r="L22" s="19"/>
      <c r="M22" s="19"/>
      <c r="N22" s="15"/>
      <c r="O22" s="12"/>
      <c r="P22" s="12"/>
      <c r="R22" s="21"/>
      <c r="S22" s="17"/>
      <c r="T22" s="17"/>
      <c r="U22" s="18"/>
      <c r="V22" s="22"/>
    </row>
    <row r="23" spans="2:26" s="40" customFormat="1" ht="18" customHeight="1" x14ac:dyDescent="0.2">
      <c r="B23" s="255"/>
      <c r="C23" s="256"/>
      <c r="D23" s="257"/>
      <c r="E23" s="156" t="s">
        <v>101</v>
      </c>
      <c r="F23" s="157"/>
      <c r="G23" s="157"/>
      <c r="H23" s="158"/>
      <c r="I23" s="252" t="s">
        <v>100</v>
      </c>
      <c r="J23" s="258"/>
      <c r="K23" s="253"/>
      <c r="L23" s="262" t="s">
        <v>84</v>
      </c>
      <c r="M23" s="263"/>
      <c r="N23" s="252" t="s">
        <v>31</v>
      </c>
      <c r="O23" s="253"/>
      <c r="P23" s="15"/>
      <c r="Q23" s="41"/>
      <c r="R23" s="42"/>
      <c r="S23" s="17"/>
      <c r="T23" s="17"/>
      <c r="U23" s="18"/>
      <c r="V23" s="18"/>
      <c r="W23" s="41"/>
      <c r="X23" s="41"/>
      <c r="Y23" s="41"/>
      <c r="Z23" s="41"/>
    </row>
    <row r="24" spans="2:26" s="40" customFormat="1" ht="18.75" customHeight="1" x14ac:dyDescent="0.2">
      <c r="B24" s="166" t="s">
        <v>35</v>
      </c>
      <c r="C24" s="157"/>
      <c r="D24" s="158"/>
      <c r="E24" s="264" t="s">
        <v>102</v>
      </c>
      <c r="F24" s="265"/>
      <c r="G24" s="265"/>
      <c r="H24" s="266"/>
      <c r="I24" s="259" t="s">
        <v>103</v>
      </c>
      <c r="J24" s="260"/>
      <c r="K24" s="261"/>
      <c r="L24" s="120">
        <v>1</v>
      </c>
      <c r="M24" s="126" t="s">
        <v>20</v>
      </c>
      <c r="N24" s="121">
        <v>20</v>
      </c>
      <c r="O24" s="47" t="s">
        <v>45</v>
      </c>
      <c r="P24" s="34"/>
      <c r="Q24" s="41"/>
      <c r="R24" s="42"/>
      <c r="S24" s="17"/>
      <c r="T24" s="17"/>
      <c r="U24" s="18"/>
      <c r="V24" s="18"/>
      <c r="W24" s="41"/>
      <c r="X24" s="41"/>
      <c r="Y24" s="41"/>
      <c r="Z24" s="41"/>
    </row>
    <row r="25" spans="2:26" s="23" customFormat="1" ht="18.75" customHeight="1" x14ac:dyDescent="0.2">
      <c r="B25" s="64" t="s">
        <v>34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30"/>
    </row>
    <row r="26" spans="2:26" s="23" customFormat="1" ht="14.1" customHeight="1" x14ac:dyDescent="0.2">
      <c r="B26" s="173" t="s">
        <v>74</v>
      </c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30"/>
    </row>
    <row r="27" spans="2:26" ht="12" customHeight="1" x14ac:dyDescent="0.2">
      <c r="B27" s="156" t="s">
        <v>27</v>
      </c>
      <c r="C27" s="157"/>
      <c r="D27" s="158"/>
      <c r="E27" s="12"/>
      <c r="F27" s="156" t="s">
        <v>28</v>
      </c>
      <c r="G27" s="157"/>
      <c r="H27" s="158"/>
      <c r="I27" s="12"/>
      <c r="J27" s="122" t="s">
        <v>81</v>
      </c>
      <c r="K27" s="62"/>
      <c r="L27" s="252" t="s">
        <v>38</v>
      </c>
      <c r="M27" s="253"/>
      <c r="N27" s="12"/>
      <c r="O27" s="122" t="s">
        <v>71</v>
      </c>
      <c r="P27" s="12"/>
      <c r="R27" s="23"/>
      <c r="S27" s="24"/>
      <c r="T27" s="24"/>
    </row>
    <row r="28" spans="2:26" s="12" customFormat="1" ht="13.5" customHeight="1" x14ac:dyDescent="0.2">
      <c r="B28" s="162" t="s">
        <v>117</v>
      </c>
      <c r="C28" s="163"/>
      <c r="D28" s="164"/>
      <c r="F28" s="112">
        <v>47</v>
      </c>
      <c r="G28" s="254"/>
      <c r="H28" s="158"/>
      <c r="J28" s="119">
        <v>30</v>
      </c>
      <c r="K28" s="19"/>
      <c r="L28" s="123" t="s">
        <v>46</v>
      </c>
      <c r="M28" s="148" t="s">
        <v>107</v>
      </c>
      <c r="O28" s="115">
        <v>0</v>
      </c>
      <c r="R28" s="30"/>
      <c r="S28" s="31"/>
      <c r="T28" s="31"/>
    </row>
    <row r="29" spans="2:26" s="23" customFormat="1" ht="6.75" customHeight="1" x14ac:dyDescent="0.2"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30"/>
    </row>
    <row r="30" spans="2:26" s="23" customFormat="1" ht="12.75" customHeight="1" x14ac:dyDescent="0.2">
      <c r="B30" s="156" t="s">
        <v>40</v>
      </c>
      <c r="C30" s="157"/>
      <c r="D30" s="158"/>
      <c r="E30" s="30"/>
      <c r="F30" s="156" t="s">
        <v>32</v>
      </c>
      <c r="G30" s="158"/>
      <c r="H30" s="116"/>
      <c r="I30" s="156" t="s">
        <v>33</v>
      </c>
      <c r="J30" s="157"/>
      <c r="K30" s="158"/>
      <c r="L30" s="30"/>
      <c r="M30" s="156" t="s">
        <v>83</v>
      </c>
      <c r="N30" s="158"/>
      <c r="O30" s="116"/>
      <c r="P30" s="30"/>
    </row>
    <row r="31" spans="2:26" s="23" customFormat="1" ht="12" customHeight="1" x14ac:dyDescent="0.2">
      <c r="B31" s="113">
        <v>16</v>
      </c>
      <c r="C31" s="241"/>
      <c r="D31" s="158"/>
      <c r="E31" s="30"/>
      <c r="F31" s="113">
        <v>5</v>
      </c>
      <c r="G31" s="114"/>
      <c r="H31" s="118"/>
      <c r="I31" s="67">
        <f>E39</f>
        <v>84</v>
      </c>
      <c r="J31" s="174"/>
      <c r="K31" s="158"/>
      <c r="L31" s="30"/>
      <c r="M31" s="112">
        <v>15</v>
      </c>
      <c r="N31" s="127" t="s">
        <v>82</v>
      </c>
      <c r="O31" s="117"/>
      <c r="P31" s="30"/>
    </row>
    <row r="32" spans="2:26" s="23" customFormat="1" ht="12" customHeight="1" x14ac:dyDescent="0.2">
      <c r="B32" s="68" t="s">
        <v>75</v>
      </c>
      <c r="C32" s="69"/>
      <c r="D32" s="69"/>
      <c r="E32" s="69"/>
      <c r="F32" s="69"/>
      <c r="G32" s="69"/>
      <c r="H32" s="70"/>
      <c r="I32" s="70"/>
      <c r="J32" s="70"/>
      <c r="K32" s="70"/>
      <c r="L32" s="66"/>
      <c r="M32" s="66"/>
      <c r="N32" s="66"/>
      <c r="O32" s="66"/>
      <c r="P32" s="30"/>
    </row>
    <row r="33" spans="1:19" ht="11.25" customHeight="1" x14ac:dyDescent="0.2">
      <c r="B33" s="71" t="s">
        <v>77</v>
      </c>
      <c r="C33" s="12"/>
      <c r="D33" s="12"/>
      <c r="E33" s="12"/>
      <c r="F33" s="12"/>
      <c r="G33" s="12"/>
      <c r="H33" s="12"/>
      <c r="I33" s="72"/>
      <c r="J33" s="12"/>
      <c r="K33" s="73"/>
      <c r="L33" s="12"/>
      <c r="M33" s="12"/>
      <c r="N33" s="12"/>
      <c r="O33" s="12"/>
      <c r="P33" s="12"/>
    </row>
    <row r="34" spans="1:19" s="37" customFormat="1" ht="11.25" customHeight="1" x14ac:dyDescent="0.2">
      <c r="B34" s="12" t="s">
        <v>67</v>
      </c>
      <c r="C34" s="12"/>
      <c r="D34" s="74">
        <f>H51-L24</f>
        <v>9</v>
      </c>
      <c r="E34" s="12" t="s">
        <v>65</v>
      </c>
      <c r="F34" s="12"/>
      <c r="G34" s="12"/>
      <c r="H34" s="12"/>
      <c r="I34" s="72"/>
      <c r="J34" s="75"/>
      <c r="K34" s="12"/>
      <c r="L34" s="12"/>
      <c r="M34" s="19"/>
      <c r="N34" s="19"/>
      <c r="O34" s="19"/>
      <c r="P34" s="12"/>
      <c r="R34" s="38"/>
      <c r="S34" s="39"/>
    </row>
    <row r="35" spans="1:19" s="37" customFormat="1" ht="11.25" customHeight="1" x14ac:dyDescent="0.2">
      <c r="B35" s="12" t="s">
        <v>68</v>
      </c>
      <c r="C35" s="12"/>
      <c r="D35" s="76">
        <f>L24</f>
        <v>1</v>
      </c>
      <c r="E35" s="12" t="s">
        <v>66</v>
      </c>
      <c r="F35" s="12"/>
      <c r="G35" s="12"/>
      <c r="H35" s="12"/>
      <c r="I35" s="72"/>
      <c r="J35" s="75"/>
      <c r="K35" s="12"/>
      <c r="L35" s="12"/>
      <c r="M35" s="19"/>
      <c r="N35" s="19"/>
      <c r="O35" s="19"/>
      <c r="P35" s="15"/>
      <c r="R35" s="38"/>
      <c r="S35" s="39"/>
    </row>
    <row r="36" spans="1:19" ht="4.5" customHeight="1" x14ac:dyDescent="0.2">
      <c r="B36" s="15"/>
      <c r="C36" s="15"/>
      <c r="D36" s="15"/>
      <c r="E36" s="77"/>
      <c r="F36" s="77"/>
      <c r="G36" s="77"/>
      <c r="H36" s="77"/>
      <c r="I36" s="77"/>
      <c r="J36" s="77"/>
      <c r="K36" s="12"/>
      <c r="L36" s="12"/>
      <c r="M36" s="12"/>
      <c r="N36" s="12"/>
      <c r="O36" s="12"/>
      <c r="P36" s="12"/>
    </row>
    <row r="37" spans="1:19" ht="14.25" customHeight="1" x14ac:dyDescent="0.2">
      <c r="A37" s="3"/>
      <c r="B37" s="77"/>
      <c r="C37" s="77"/>
      <c r="D37" s="78"/>
      <c r="E37" s="79" t="s">
        <v>55</v>
      </c>
      <c r="F37" s="13"/>
      <c r="G37" s="53"/>
      <c r="H37" s="79" t="s">
        <v>30</v>
      </c>
      <c r="I37" s="14"/>
      <c r="J37" s="79" t="s">
        <v>79</v>
      </c>
      <c r="K37" s="14"/>
      <c r="L37" s="12"/>
      <c r="M37" s="73" t="str">
        <f>"PCR program: "&amp;B28</f>
        <v>PCR program: Multiplex PMS2 Hot</v>
      </c>
      <c r="N37" s="19"/>
      <c r="O37" s="15"/>
      <c r="P37" s="12"/>
    </row>
    <row r="38" spans="1:19" ht="14.25" customHeight="1" x14ac:dyDescent="0.2">
      <c r="A38" s="3"/>
      <c r="B38" s="57" t="s">
        <v>5</v>
      </c>
      <c r="C38" s="15"/>
      <c r="D38" s="80"/>
      <c r="E38" s="96">
        <f>B31*H38+B31*H38/100*F31</f>
        <v>52.079999999999963</v>
      </c>
      <c r="F38" s="80" t="s">
        <v>47</v>
      </c>
      <c r="G38" s="81" t="s">
        <v>78</v>
      </c>
      <c r="H38" s="82">
        <f>H51-H50-H47-H46-H45-H44-H43-H42-H41-H40-H39</f>
        <v>3.0999999999999979</v>
      </c>
      <c r="I38" s="50" t="s">
        <v>29</v>
      </c>
      <c r="J38" s="73"/>
      <c r="K38" s="83"/>
      <c r="L38" s="12"/>
      <c r="M38" s="12" t="s">
        <v>9</v>
      </c>
      <c r="N38" s="15"/>
      <c r="O38" s="85" t="s">
        <v>110</v>
      </c>
      <c r="P38" s="63"/>
    </row>
    <row r="39" spans="1:19" ht="12" customHeight="1" x14ac:dyDescent="0.2">
      <c r="A39" s="25"/>
      <c r="B39" s="236" t="str">
        <f>B13</f>
        <v>2x Multiplex Mastermix</v>
      </c>
      <c r="C39" s="237"/>
      <c r="D39" s="238"/>
      <c r="E39" s="96">
        <f>B31*H39+B31*H39/100*F31</f>
        <v>84</v>
      </c>
      <c r="F39" s="80" t="s">
        <v>48</v>
      </c>
      <c r="G39" s="81" t="s">
        <v>78</v>
      </c>
      <c r="H39" s="84">
        <v>5</v>
      </c>
      <c r="I39" s="50" t="s">
        <v>29</v>
      </c>
      <c r="J39" s="84">
        <v>1</v>
      </c>
      <c r="K39" s="50" t="s">
        <v>21</v>
      </c>
      <c r="L39" s="37"/>
      <c r="M39" s="150">
        <v>95</v>
      </c>
      <c r="N39" s="51" t="s">
        <v>10</v>
      </c>
      <c r="O39" s="150" t="str">
        <f>M31&amp;" min"</f>
        <v>15 min</v>
      </c>
      <c r="P39" s="85"/>
    </row>
    <row r="40" spans="1:19" ht="11.25" customHeight="1" x14ac:dyDescent="0.2">
      <c r="B40" s="49" t="s">
        <v>72</v>
      </c>
      <c r="C40" s="37"/>
      <c r="D40" s="50"/>
      <c r="E40" s="96">
        <f>B31*H40+B31*H40/100*F31</f>
        <v>0</v>
      </c>
      <c r="F40" s="80" t="s">
        <v>49</v>
      </c>
      <c r="G40" s="152" t="s">
        <v>114</v>
      </c>
      <c r="H40" s="86">
        <f>O28</f>
        <v>0</v>
      </c>
      <c r="I40" s="50" t="s">
        <v>29</v>
      </c>
      <c r="J40" s="86">
        <f>H40</f>
        <v>0</v>
      </c>
      <c r="K40" s="50" t="s">
        <v>73</v>
      </c>
      <c r="L40" s="37"/>
      <c r="M40" s="37"/>
      <c r="N40" s="37"/>
      <c r="O40" s="37"/>
      <c r="P40" s="37"/>
    </row>
    <row r="41" spans="1:19" ht="12" customHeight="1" x14ac:dyDescent="0.2">
      <c r="A41" s="25"/>
      <c r="B41" s="34" t="s">
        <v>42</v>
      </c>
      <c r="C41" s="239" t="str">
        <f>E15</f>
        <v>M37 - ATTO550</v>
      </c>
      <c r="D41" s="240"/>
      <c r="E41" s="96">
        <f>B31*H41+B31*H41/100*F31</f>
        <v>0</v>
      </c>
      <c r="F41" s="80" t="s">
        <v>50</v>
      </c>
      <c r="G41" s="152" t="s">
        <v>114</v>
      </c>
      <c r="H41" s="87">
        <v>0</v>
      </c>
      <c r="I41" s="50" t="s">
        <v>29</v>
      </c>
      <c r="J41" s="86">
        <f>I15*H41/10</f>
        <v>0</v>
      </c>
      <c r="K41" s="88" t="s">
        <v>22</v>
      </c>
      <c r="L41" s="37"/>
      <c r="M41" s="128">
        <v>94</v>
      </c>
      <c r="N41" s="48" t="s">
        <v>10</v>
      </c>
      <c r="O41" s="129" t="s">
        <v>7</v>
      </c>
      <c r="P41" s="61"/>
    </row>
    <row r="42" spans="1:19" ht="12" customHeight="1" x14ac:dyDescent="0.2">
      <c r="A42" s="25"/>
      <c r="B42" s="34" t="s">
        <v>43</v>
      </c>
      <c r="C42" s="239" t="str">
        <f>E16</f>
        <v>M40 - FAM</v>
      </c>
      <c r="D42" s="240"/>
      <c r="E42" s="96">
        <f>B31*H42+B31*H42/100*F31</f>
        <v>5.04</v>
      </c>
      <c r="F42" s="80" t="s">
        <v>51</v>
      </c>
      <c r="G42" s="81" t="s">
        <v>78</v>
      </c>
      <c r="H42" s="87">
        <v>0.3</v>
      </c>
      <c r="I42" s="50" t="s">
        <v>20</v>
      </c>
      <c r="J42" s="86">
        <f>I16*H42/10</f>
        <v>0.6</v>
      </c>
      <c r="K42" s="88" t="s">
        <v>22</v>
      </c>
      <c r="L42" s="37"/>
      <c r="M42" s="139" t="s">
        <v>118</v>
      </c>
      <c r="N42" s="34" t="s">
        <v>10</v>
      </c>
      <c r="O42" s="130" t="s">
        <v>111</v>
      </c>
      <c r="P42" s="140" t="s">
        <v>92</v>
      </c>
    </row>
    <row r="43" spans="1:19" ht="12" customHeight="1" x14ac:dyDescent="0.2">
      <c r="A43" s="25"/>
      <c r="B43" s="34" t="s">
        <v>0</v>
      </c>
      <c r="C43" s="239" t="str">
        <f>E17</f>
        <v>M63 - ATTO565</v>
      </c>
      <c r="D43" s="240"/>
      <c r="E43" s="96">
        <f>B31*H43+B31*H43/100*F31</f>
        <v>0</v>
      </c>
      <c r="F43" s="80" t="s">
        <v>52</v>
      </c>
      <c r="G43" s="152" t="s">
        <v>114</v>
      </c>
      <c r="H43" s="87">
        <v>0</v>
      </c>
      <c r="I43" s="50" t="s">
        <v>20</v>
      </c>
      <c r="J43" s="86">
        <f>I17*H43/10</f>
        <v>0</v>
      </c>
      <c r="K43" s="88" t="s">
        <v>22</v>
      </c>
      <c r="L43" s="37"/>
      <c r="M43" s="131">
        <v>72</v>
      </c>
      <c r="N43" s="90" t="s">
        <v>10</v>
      </c>
      <c r="O43" s="132" t="s">
        <v>112</v>
      </c>
      <c r="P43" s="37"/>
    </row>
    <row r="44" spans="1:19" ht="12" customHeight="1" x14ac:dyDescent="0.2">
      <c r="A44" s="25"/>
      <c r="B44" s="34" t="s">
        <v>1</v>
      </c>
      <c r="C44" s="239" t="str">
        <f>E18</f>
        <v>M86 - ATTO565</v>
      </c>
      <c r="D44" s="240"/>
      <c r="E44" s="96">
        <f>B31*H44+B31*H44/100*F31</f>
        <v>5.04</v>
      </c>
      <c r="F44" s="80" t="s">
        <v>53</v>
      </c>
      <c r="G44" s="81" t="s">
        <v>78</v>
      </c>
      <c r="H44" s="87">
        <v>0.3</v>
      </c>
      <c r="I44" s="50" t="s">
        <v>20</v>
      </c>
      <c r="J44" s="86">
        <f>I18*H44/10</f>
        <v>0.6</v>
      </c>
      <c r="K44" s="88" t="s">
        <v>22</v>
      </c>
      <c r="L44" s="37"/>
      <c r="M44" s="128">
        <v>94</v>
      </c>
      <c r="N44" s="136" t="s">
        <v>10</v>
      </c>
      <c r="O44" s="141" t="s">
        <v>7</v>
      </c>
      <c r="P44" s="61"/>
    </row>
    <row r="45" spans="1:19" ht="12" customHeight="1" x14ac:dyDescent="0.2">
      <c r="A45" s="25"/>
      <c r="B45" s="34" t="s">
        <v>2</v>
      </c>
      <c r="C45" s="239" t="str">
        <f>E19</f>
        <v>M107 - ATTO532</v>
      </c>
      <c r="D45" s="240"/>
      <c r="E45" s="96">
        <f>B31*H45+B31*H45/100*F31</f>
        <v>0</v>
      </c>
      <c r="F45" s="80" t="s">
        <v>54</v>
      </c>
      <c r="G45" s="152" t="s">
        <v>114</v>
      </c>
      <c r="H45" s="87">
        <v>0</v>
      </c>
      <c r="I45" s="50" t="s">
        <v>20</v>
      </c>
      <c r="J45" s="86">
        <f>I19*H45/10</f>
        <v>0</v>
      </c>
      <c r="K45" s="88" t="s">
        <v>22</v>
      </c>
      <c r="L45" s="37"/>
      <c r="M45" s="89">
        <f>F28</f>
        <v>47</v>
      </c>
      <c r="N45" s="137" t="s">
        <v>10</v>
      </c>
      <c r="O45" s="142" t="s">
        <v>111</v>
      </c>
      <c r="P45" s="124" t="str">
        <f>J28&amp;"x"</f>
        <v>30x</v>
      </c>
    </row>
    <row r="46" spans="1:19" ht="12" customHeight="1" x14ac:dyDescent="0.2">
      <c r="A46" s="25"/>
      <c r="B46" s="137" t="s">
        <v>3</v>
      </c>
      <c r="C46" s="239" t="str">
        <f t="shared" ref="C46" si="0">E20</f>
        <v>myz2 - FAM</v>
      </c>
      <c r="D46" s="240"/>
      <c r="E46" s="96">
        <f>B31*H46+B31*H46/100*F31</f>
        <v>0</v>
      </c>
      <c r="F46" s="80" t="s">
        <v>76</v>
      </c>
      <c r="G46" s="152" t="s">
        <v>114</v>
      </c>
      <c r="H46" s="87">
        <v>0</v>
      </c>
      <c r="I46" s="138" t="s">
        <v>20</v>
      </c>
      <c r="J46" s="86">
        <f t="shared" ref="J46" si="1">I20*H46/10</f>
        <v>0</v>
      </c>
      <c r="K46" s="88" t="s">
        <v>22</v>
      </c>
      <c r="L46" s="37"/>
      <c r="M46" s="131">
        <v>72</v>
      </c>
      <c r="N46" s="90" t="s">
        <v>10</v>
      </c>
      <c r="O46" s="143" t="s">
        <v>112</v>
      </c>
      <c r="P46" s="37"/>
    </row>
    <row r="47" spans="1:19" ht="12" customHeight="1" x14ac:dyDescent="0.2">
      <c r="A47" s="25"/>
      <c r="B47" s="34" t="s">
        <v>91</v>
      </c>
      <c r="C47" s="239" t="str">
        <f t="shared" ref="C47" si="2">E21</f>
        <v>myz9 - ATTO550</v>
      </c>
      <c r="D47" s="240"/>
      <c r="E47" s="96">
        <f>B31*H47+B31*H47/100*F31</f>
        <v>5.04</v>
      </c>
      <c r="F47" s="80" t="s">
        <v>76</v>
      </c>
      <c r="G47" s="81" t="s">
        <v>78</v>
      </c>
      <c r="H47" s="87">
        <v>0.3</v>
      </c>
      <c r="I47" s="50" t="s">
        <v>20</v>
      </c>
      <c r="J47" s="86">
        <f t="shared" ref="J47" si="3">I21*H47/10</f>
        <v>0.6</v>
      </c>
      <c r="K47" s="88" t="s">
        <v>22</v>
      </c>
      <c r="L47" s="37"/>
      <c r="M47" s="91">
        <v>60</v>
      </c>
      <c r="N47" s="91" t="s">
        <v>10</v>
      </c>
      <c r="O47" s="144" t="s">
        <v>113</v>
      </c>
      <c r="P47" s="37"/>
    </row>
    <row r="48" spans="1:19" ht="12" customHeight="1" x14ac:dyDescent="0.2">
      <c r="A48" s="25"/>
      <c r="B48" s="34"/>
      <c r="C48" s="34"/>
      <c r="D48" s="50"/>
      <c r="E48" s="82"/>
      <c r="F48" s="50"/>
      <c r="G48" s="94"/>
      <c r="H48" s="34"/>
      <c r="I48" s="50"/>
      <c r="J48" s="34"/>
      <c r="K48" s="50"/>
      <c r="L48" s="37"/>
      <c r="M48" s="92">
        <v>10</v>
      </c>
      <c r="N48" s="92" t="s">
        <v>10</v>
      </c>
      <c r="O48" s="93" t="s">
        <v>8</v>
      </c>
      <c r="P48" s="37"/>
    </row>
    <row r="49" spans="1:16" ht="12" customHeight="1" x14ac:dyDescent="0.2">
      <c r="A49" s="25"/>
      <c r="B49" s="85" t="s">
        <v>19</v>
      </c>
      <c r="C49" s="34"/>
      <c r="D49" s="50"/>
      <c r="E49" s="96">
        <f>SUM(E38:E47)</f>
        <v>151.19999999999993</v>
      </c>
      <c r="F49" s="80" t="s">
        <v>20</v>
      </c>
      <c r="G49" s="95"/>
      <c r="H49" s="96">
        <f>H51-H50</f>
        <v>9</v>
      </c>
      <c r="I49" s="80" t="s">
        <v>29</v>
      </c>
      <c r="J49" s="15"/>
      <c r="K49" s="80"/>
      <c r="L49" s="12"/>
      <c r="P49" s="12"/>
    </row>
    <row r="50" spans="1:16" x14ac:dyDescent="0.2">
      <c r="A50" s="25"/>
      <c r="B50" s="15" t="s">
        <v>36</v>
      </c>
      <c r="C50" s="15"/>
      <c r="D50" s="80"/>
      <c r="E50" s="15"/>
      <c r="F50" s="80"/>
      <c r="G50" s="95"/>
      <c r="H50" s="96">
        <f>L24</f>
        <v>1</v>
      </c>
      <c r="I50" s="97" t="s">
        <v>20</v>
      </c>
      <c r="J50" s="98">
        <f>N24*L24/H51</f>
        <v>2</v>
      </c>
      <c r="K50" s="80" t="s">
        <v>6</v>
      </c>
      <c r="L50" s="12"/>
      <c r="P50" s="99" t="s">
        <v>80</v>
      </c>
    </row>
    <row r="51" spans="1:16" x14ac:dyDescent="0.2">
      <c r="A51" s="25"/>
      <c r="B51" s="51" t="s">
        <v>37</v>
      </c>
      <c r="C51" s="51"/>
      <c r="D51" s="52"/>
      <c r="E51" s="51"/>
      <c r="F51" s="52"/>
      <c r="G51" s="100"/>
      <c r="H51" s="101">
        <v>10</v>
      </c>
      <c r="I51" s="29" t="s">
        <v>20</v>
      </c>
      <c r="J51" s="77"/>
      <c r="K51" s="78"/>
      <c r="L51" s="12"/>
      <c r="M51" s="12"/>
      <c r="N51" s="12"/>
      <c r="O51" s="12"/>
      <c r="P51" s="102" t="s">
        <v>56</v>
      </c>
    </row>
    <row r="52" spans="1:16" ht="6.75" customHeight="1" x14ac:dyDescent="0.2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</row>
    <row r="53" spans="1:16" ht="12" customHeight="1" x14ac:dyDescent="0.2">
      <c r="B53" s="103" t="s">
        <v>26</v>
      </c>
      <c r="C53" s="104"/>
      <c r="D53" s="105"/>
      <c r="E53" s="105"/>
      <c r="F53" s="106"/>
      <c r="G53" s="107"/>
      <c r="H53" s="107"/>
      <c r="I53" s="108"/>
      <c r="J53" s="108"/>
      <c r="K53" s="105"/>
      <c r="L53" s="105"/>
      <c r="M53" s="105"/>
      <c r="N53" s="105"/>
      <c r="O53" s="105"/>
      <c r="P53" s="12"/>
    </row>
    <row r="54" spans="1:16" ht="8.1" customHeight="1" x14ac:dyDescent="0.2">
      <c r="B54" s="11"/>
      <c r="C54" s="109"/>
      <c r="D54" s="109"/>
      <c r="E54" s="109"/>
      <c r="F54" s="110"/>
      <c r="G54" s="110"/>
      <c r="H54" s="110"/>
      <c r="I54" s="109"/>
      <c r="J54" s="111"/>
      <c r="K54" s="109"/>
      <c r="L54" s="110"/>
      <c r="M54" s="110"/>
      <c r="N54" s="12"/>
      <c r="O54" s="12"/>
      <c r="P54" s="12"/>
    </row>
    <row r="55" spans="1:16" ht="12" customHeight="1" x14ac:dyDescent="0.2">
      <c r="B55" s="11"/>
      <c r="C55" s="109">
        <v>1</v>
      </c>
      <c r="D55" s="109">
        <v>2</v>
      </c>
      <c r="E55" s="109">
        <v>3</v>
      </c>
      <c r="F55" s="109">
        <v>4</v>
      </c>
      <c r="G55" s="109">
        <v>5</v>
      </c>
      <c r="H55" s="109">
        <v>6</v>
      </c>
      <c r="I55" s="109">
        <v>7</v>
      </c>
      <c r="J55" s="109">
        <v>8</v>
      </c>
      <c r="K55" s="109">
        <v>9</v>
      </c>
      <c r="L55" s="109">
        <v>10</v>
      </c>
      <c r="M55" s="109">
        <v>11</v>
      </c>
      <c r="N55" s="109">
        <v>12</v>
      </c>
      <c r="O55" s="12"/>
      <c r="P55" s="12"/>
    </row>
    <row r="56" spans="1:16" ht="18" customHeight="1" x14ac:dyDescent="0.2">
      <c r="B56" s="110" t="s">
        <v>11</v>
      </c>
      <c r="C56" s="145" t="s">
        <v>119</v>
      </c>
      <c r="D56" s="145" t="s">
        <v>127</v>
      </c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10" t="s">
        <v>11</v>
      </c>
      <c r="P56" s="12"/>
    </row>
    <row r="57" spans="1:16" ht="18" customHeight="1" x14ac:dyDescent="0.2">
      <c r="B57" s="110" t="s">
        <v>12</v>
      </c>
      <c r="C57" s="145" t="s">
        <v>120</v>
      </c>
      <c r="D57" s="145" t="s">
        <v>128</v>
      </c>
      <c r="E57" s="145"/>
      <c r="F57" s="145"/>
      <c r="G57" s="145"/>
      <c r="H57" s="145"/>
      <c r="I57" s="145"/>
      <c r="J57" s="145"/>
      <c r="K57" s="151"/>
      <c r="L57" s="149"/>
      <c r="M57" s="145"/>
      <c r="N57" s="145"/>
      <c r="O57" s="110" t="s">
        <v>12</v>
      </c>
      <c r="P57" s="12"/>
    </row>
    <row r="58" spans="1:16" ht="18" customHeight="1" x14ac:dyDescent="0.2">
      <c r="B58" s="110" t="s">
        <v>13</v>
      </c>
      <c r="C58" s="145" t="s">
        <v>121</v>
      </c>
      <c r="D58" s="145" t="s">
        <v>129</v>
      </c>
      <c r="E58" s="145"/>
      <c r="F58" s="145"/>
      <c r="G58" s="145"/>
      <c r="H58" s="145"/>
      <c r="I58" s="145"/>
      <c r="J58" s="145"/>
      <c r="K58" s="151"/>
      <c r="L58" s="149"/>
      <c r="M58" s="145"/>
      <c r="N58" s="145"/>
      <c r="O58" s="110" t="s">
        <v>13</v>
      </c>
      <c r="P58" s="12"/>
    </row>
    <row r="59" spans="1:16" ht="18" customHeight="1" x14ac:dyDescent="0.2">
      <c r="B59" s="110" t="s">
        <v>14</v>
      </c>
      <c r="C59" s="145" t="s">
        <v>122</v>
      </c>
      <c r="D59" s="145" t="s">
        <v>130</v>
      </c>
      <c r="E59" s="145"/>
      <c r="F59" s="145"/>
      <c r="G59" s="145"/>
      <c r="H59" s="145"/>
      <c r="I59" s="145"/>
      <c r="J59" s="145"/>
      <c r="K59" s="149"/>
      <c r="L59" s="145"/>
      <c r="M59" s="145"/>
      <c r="N59" s="145"/>
      <c r="O59" s="110" t="s">
        <v>14</v>
      </c>
      <c r="P59" s="12"/>
    </row>
    <row r="60" spans="1:16" ht="18" customHeight="1" x14ac:dyDescent="0.2">
      <c r="B60" s="110" t="s">
        <v>15</v>
      </c>
      <c r="C60" s="145" t="s">
        <v>123</v>
      </c>
      <c r="D60" s="145" t="s">
        <v>131</v>
      </c>
      <c r="E60" s="145"/>
      <c r="F60" s="145"/>
      <c r="G60" s="145"/>
      <c r="H60" s="145"/>
      <c r="I60" s="145"/>
      <c r="J60" s="145"/>
      <c r="K60" s="149"/>
      <c r="L60" s="145"/>
      <c r="M60" s="145"/>
      <c r="N60" s="145"/>
      <c r="O60" s="110" t="s">
        <v>15</v>
      </c>
      <c r="P60" s="12"/>
    </row>
    <row r="61" spans="1:16" ht="18" customHeight="1" x14ac:dyDescent="0.2">
      <c r="B61" s="110" t="s">
        <v>16</v>
      </c>
      <c r="C61" s="145" t="s">
        <v>124</v>
      </c>
      <c r="D61" s="145" t="s">
        <v>132</v>
      </c>
      <c r="E61" s="145"/>
      <c r="F61" s="145"/>
      <c r="G61" s="145"/>
      <c r="H61" s="145"/>
      <c r="I61" s="145"/>
      <c r="J61" s="145"/>
      <c r="K61" s="149"/>
      <c r="L61" s="145"/>
      <c r="M61" s="145"/>
      <c r="N61" s="145"/>
      <c r="O61" s="110" t="s">
        <v>16</v>
      </c>
      <c r="P61" s="12"/>
    </row>
    <row r="62" spans="1:16" ht="18" customHeight="1" x14ac:dyDescent="0.2">
      <c r="B62" s="110" t="s">
        <v>17</v>
      </c>
      <c r="C62" s="145" t="s">
        <v>125</v>
      </c>
      <c r="D62" s="145" t="s">
        <v>133</v>
      </c>
      <c r="E62" s="145"/>
      <c r="F62" s="145"/>
      <c r="G62" s="145"/>
      <c r="H62" s="145"/>
      <c r="I62" s="145"/>
      <c r="J62" s="145"/>
      <c r="K62" s="149"/>
      <c r="L62" s="145"/>
      <c r="M62" s="145"/>
      <c r="N62" s="145"/>
      <c r="O62" s="110" t="s">
        <v>17</v>
      </c>
      <c r="P62" s="12"/>
    </row>
    <row r="63" spans="1:16" ht="18" customHeight="1" x14ac:dyDescent="0.2">
      <c r="B63" s="110" t="s">
        <v>18</v>
      </c>
      <c r="C63" s="145" t="s">
        <v>126</v>
      </c>
      <c r="D63" s="146" t="s">
        <v>104</v>
      </c>
      <c r="E63" s="145"/>
      <c r="F63" s="146"/>
      <c r="G63" s="145"/>
      <c r="H63" s="146"/>
      <c r="I63" s="145"/>
      <c r="J63" s="146"/>
      <c r="K63" s="145"/>
      <c r="L63" s="146"/>
      <c r="M63" s="145"/>
      <c r="N63" s="146"/>
      <c r="O63" s="110" t="s">
        <v>18</v>
      </c>
      <c r="P63" s="12"/>
    </row>
    <row r="64" spans="1:16" ht="12" customHeight="1" x14ac:dyDescent="0.2">
      <c r="B64" s="12"/>
      <c r="C64" s="109">
        <v>1</v>
      </c>
      <c r="D64" s="109">
        <v>2</v>
      </c>
      <c r="E64" s="109">
        <v>3</v>
      </c>
      <c r="F64" s="109">
        <v>4</v>
      </c>
      <c r="G64" s="109">
        <v>5</v>
      </c>
      <c r="H64" s="109">
        <v>6</v>
      </c>
      <c r="I64" s="109">
        <v>7</v>
      </c>
      <c r="J64" s="109">
        <v>8</v>
      </c>
      <c r="K64" s="109">
        <v>9</v>
      </c>
      <c r="L64" s="109">
        <v>10</v>
      </c>
      <c r="M64" s="109">
        <v>11</v>
      </c>
      <c r="N64" s="109">
        <v>12</v>
      </c>
      <c r="O64" s="12"/>
      <c r="P64" s="12"/>
    </row>
    <row r="65" spans="2:20" s="5" customFormat="1" ht="20.25" customHeight="1" x14ac:dyDescent="0.2">
      <c r="B65" s="62" t="s">
        <v>41</v>
      </c>
      <c r="C65" s="147" t="s">
        <v>116</v>
      </c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2"/>
      <c r="P65" s="12"/>
      <c r="R65" s="8"/>
      <c r="S65" s="9"/>
      <c r="T65" s="9"/>
    </row>
    <row r="66" spans="2:20" s="5" customFormat="1" ht="20.25" customHeight="1" x14ac:dyDescent="0.2">
      <c r="B66" s="19"/>
      <c r="C66" s="147" t="s">
        <v>108</v>
      </c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2"/>
      <c r="P66" s="12"/>
      <c r="R66" s="8"/>
      <c r="S66" s="9"/>
      <c r="T66" s="9"/>
    </row>
    <row r="67" spans="2:20" s="5" customFormat="1" ht="10.5" customHeight="1" x14ac:dyDescent="0.2">
      <c r="B67" s="15"/>
      <c r="C67" s="15"/>
      <c r="D67" s="15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R67" s="8"/>
      <c r="S67" s="9"/>
      <c r="T67" s="9"/>
    </row>
    <row r="68" spans="2:20" s="5" customFormat="1" ht="15" customHeight="1" x14ac:dyDescent="0.2">
      <c r="B68" s="176" t="s">
        <v>88</v>
      </c>
      <c r="C68" s="177"/>
      <c r="D68" s="177"/>
      <c r="E68" s="176" t="s">
        <v>23</v>
      </c>
      <c r="F68" s="177"/>
      <c r="G68" s="177"/>
      <c r="H68" s="177"/>
      <c r="I68" s="177"/>
      <c r="J68" s="178" t="s">
        <v>24</v>
      </c>
      <c r="K68" s="179"/>
      <c r="L68" s="179"/>
      <c r="M68" s="178" t="s">
        <v>25</v>
      </c>
      <c r="N68" s="179"/>
      <c r="O68" s="179"/>
      <c r="P68" s="37"/>
      <c r="R68" s="8"/>
      <c r="S68" s="9"/>
      <c r="T68" s="9"/>
    </row>
    <row r="69" spans="2:20" s="5" customFormat="1" ht="21.75" customHeight="1" x14ac:dyDescent="0.2">
      <c r="B69" s="233" t="s">
        <v>89</v>
      </c>
      <c r="C69" s="234"/>
      <c r="D69" s="234"/>
      <c r="E69" s="235" t="s">
        <v>87</v>
      </c>
      <c r="F69" s="235"/>
      <c r="G69" s="235"/>
      <c r="H69" s="235"/>
      <c r="I69" s="235"/>
      <c r="J69" s="180" t="s">
        <v>115</v>
      </c>
      <c r="K69" s="181"/>
      <c r="L69" s="181"/>
      <c r="M69" s="175"/>
      <c r="N69" s="175"/>
      <c r="O69" s="175"/>
      <c r="P69" s="37"/>
      <c r="R69" s="8"/>
      <c r="S69" s="9"/>
      <c r="T69" s="10"/>
    </row>
    <row r="70" spans="2:20" x14ac:dyDescent="0.2">
      <c r="L70" s="3"/>
      <c r="M70" s="4"/>
      <c r="N70" s="4"/>
      <c r="O70" s="4"/>
    </row>
    <row r="71" spans="2:20" x14ac:dyDescent="0.2">
      <c r="L71" s="3"/>
      <c r="M71" s="4"/>
      <c r="N71" s="4"/>
      <c r="O71" s="4"/>
    </row>
    <row r="72" spans="2:20" x14ac:dyDescent="0.2">
      <c r="L72" s="3"/>
      <c r="M72" s="4"/>
      <c r="N72" s="4"/>
      <c r="O72" s="4"/>
    </row>
    <row r="73" spans="2:20" x14ac:dyDescent="0.2">
      <c r="L73" s="3"/>
      <c r="M73" s="4"/>
      <c r="N73" s="4"/>
      <c r="O73" s="4"/>
    </row>
    <row r="74" spans="2:20" x14ac:dyDescent="0.2">
      <c r="L74" s="3"/>
      <c r="M74" s="4"/>
      <c r="N74" s="3"/>
      <c r="O74" s="4"/>
    </row>
    <row r="75" spans="2:20" x14ac:dyDescent="0.2">
      <c r="L75" s="3"/>
      <c r="M75" s="4"/>
      <c r="N75" s="4"/>
      <c r="O75" s="4"/>
    </row>
    <row r="76" spans="2:20" x14ac:dyDescent="0.2">
      <c r="L76" s="3"/>
      <c r="M76" s="3"/>
      <c r="N76" s="3"/>
      <c r="O76" s="4"/>
    </row>
    <row r="77" spans="2:20" x14ac:dyDescent="0.2">
      <c r="L77" s="3"/>
      <c r="M77" s="4"/>
      <c r="N77" s="4"/>
      <c r="O77" s="4"/>
    </row>
    <row r="78" spans="2:20" x14ac:dyDescent="0.2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2:20" x14ac:dyDescent="0.2">
      <c r="F79" s="4"/>
    </row>
    <row r="80" spans="2:20" x14ac:dyDescent="0.2">
      <c r="F80" s="4"/>
    </row>
    <row r="81" spans="6:6" x14ac:dyDescent="0.2">
      <c r="F81" s="4"/>
    </row>
    <row r="82" spans="6:6" x14ac:dyDescent="0.2">
      <c r="F82" s="4"/>
    </row>
    <row r="83" spans="6:6" x14ac:dyDescent="0.2">
      <c r="F83" s="4"/>
    </row>
  </sheetData>
  <sheetProtection formatCells="0" selectLockedCells="1"/>
  <protectedRanges>
    <protectedRange sqref="J20:J21" name="Range4"/>
    <protectedRange sqref="E19" name="Range3"/>
    <protectedRange sqref="K12:K13 K15:K21" name="Range2_1"/>
    <protectedRange sqref="E12:E13 E15" name="Range1_1" securityDescriptor="O:WDG:WDD:(A;;CC;;;S-1-5-21-436374069-682003330-243537639-13186)"/>
    <protectedRange sqref="M28 N31" name="Range7"/>
    <protectedRange sqref="J28" name="Range6"/>
    <protectedRange sqref="F28" name="Range5"/>
  </protectedRanges>
  <mergeCells count="77">
    <mergeCell ref="F27:H27"/>
    <mergeCell ref="G28:H28"/>
    <mergeCell ref="L27:M27"/>
    <mergeCell ref="B23:D23"/>
    <mergeCell ref="B24:D24"/>
    <mergeCell ref="E23:H23"/>
    <mergeCell ref="I23:K23"/>
    <mergeCell ref="I24:K24"/>
    <mergeCell ref="L23:M23"/>
    <mergeCell ref="E24:H24"/>
    <mergeCell ref="K14:O14"/>
    <mergeCell ref="K13:O13"/>
    <mergeCell ref="K15:O15"/>
    <mergeCell ref="N23:O23"/>
    <mergeCell ref="K20:O20"/>
    <mergeCell ref="K16:O16"/>
    <mergeCell ref="K17:O17"/>
    <mergeCell ref="K18:O18"/>
    <mergeCell ref="B11:D11"/>
    <mergeCell ref="E11:H11"/>
    <mergeCell ref="I11:J11"/>
    <mergeCell ref="K11:O11"/>
    <mergeCell ref="I9:O9"/>
    <mergeCell ref="B13:D13"/>
    <mergeCell ref="E15:H15"/>
    <mergeCell ref="E16:H16"/>
    <mergeCell ref="E17:H17"/>
    <mergeCell ref="E13:H13"/>
    <mergeCell ref="B15:D15"/>
    <mergeCell ref="B16:D16"/>
    <mergeCell ref="B17:D17"/>
    <mergeCell ref="B69:D69"/>
    <mergeCell ref="E69:I69"/>
    <mergeCell ref="B28:D28"/>
    <mergeCell ref="B39:D39"/>
    <mergeCell ref="C43:D43"/>
    <mergeCell ref="B30:D30"/>
    <mergeCell ref="C31:D31"/>
    <mergeCell ref="F30:G30"/>
    <mergeCell ref="C47:D47"/>
    <mergeCell ref="B68:D68"/>
    <mergeCell ref="C46:D46"/>
    <mergeCell ref="C41:D41"/>
    <mergeCell ref="C42:D42"/>
    <mergeCell ref="C44:D44"/>
    <mergeCell ref="C45:D45"/>
    <mergeCell ref="M2:O4"/>
    <mergeCell ref="B5:D7"/>
    <mergeCell ref="E5:H7"/>
    <mergeCell ref="I5:L7"/>
    <mergeCell ref="M5:O7"/>
    <mergeCell ref="B2:D4"/>
    <mergeCell ref="E2:L4"/>
    <mergeCell ref="M30:N30"/>
    <mergeCell ref="I30:K30"/>
    <mergeCell ref="J31:K31"/>
    <mergeCell ref="M69:O69"/>
    <mergeCell ref="E68:I68"/>
    <mergeCell ref="J68:L68"/>
    <mergeCell ref="M68:O68"/>
    <mergeCell ref="J69:L69"/>
    <mergeCell ref="B19:D19"/>
    <mergeCell ref="B27:D27"/>
    <mergeCell ref="K12:O12"/>
    <mergeCell ref="B18:D18"/>
    <mergeCell ref="K19:O19"/>
    <mergeCell ref="K21:O21"/>
    <mergeCell ref="B21:D21"/>
    <mergeCell ref="B14:D14"/>
    <mergeCell ref="B12:D12"/>
    <mergeCell ref="E19:H19"/>
    <mergeCell ref="E21:H21"/>
    <mergeCell ref="E14:H14"/>
    <mergeCell ref="E18:H18"/>
    <mergeCell ref="B20:D20"/>
    <mergeCell ref="E20:H20"/>
    <mergeCell ref="B26:O26"/>
  </mergeCells>
  <phoneticPr fontId="6" type="noConversion"/>
  <conditionalFormatting sqref="M42">
    <cfRule type="cellIs" dxfId="1" priority="2" stopIfTrue="1" operator="notEqual">
      <formula>56</formula>
    </cfRule>
  </conditionalFormatting>
  <conditionalFormatting sqref="M45">
    <cfRule type="cellIs" dxfId="0" priority="1" stopIfTrue="1" operator="notEqual">
      <formula>56</formula>
    </cfRule>
  </conditionalFormatting>
  <dataValidations count="1">
    <dataValidation type="list" showInputMessage="1" showErrorMessage="1" sqref="B39:D39 B13:D13">
      <formula1>$P$50:$P$51</formula1>
    </dataValidation>
  </dataValidations>
  <printOptions horizontalCentered="1"/>
  <pageMargins left="0.35" right="0.27559055118110237" top="0.55000000000000004" bottom="0.39370078740157483" header="0.31496062992125984" footer="0.23622047244094491"/>
  <pageSetup paperSize="9" scale="91" orientation="portrait" horizontalDpi="200" verticalDpi="200" r:id="rId1"/>
  <headerFooter alignWithMargins="0">
    <oddFooter>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Primer testing</vt:lpstr>
      <vt:lpstr>'Primer testing'!Print_Area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Thali, Marco</dc:creator>
  <cp:lastModifiedBy>Thali, Marco</cp:lastModifiedBy>
  <cp:lastPrinted>2015-04-24T10:15:34Z</cp:lastPrinted>
  <dcterms:created xsi:type="dcterms:W3CDTF">2008-12-10T15:38:09Z</dcterms:created>
  <dcterms:modified xsi:type="dcterms:W3CDTF">2016-07-22T06:44:38Z</dcterms:modified>
</cp:coreProperties>
</file>