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85" windowWidth="15480" windowHeight="7860"/>
  </bookViews>
  <sheets>
    <sheet name="Lysi MP 58" sheetId="5" r:id="rId1"/>
    <sheet name="Lysi MP 54" sheetId="6" r:id="rId2"/>
  </sheets>
  <calcPr calcId="145621"/>
</workbook>
</file>

<file path=xl/calcChain.xml><?xml version="1.0" encoding="utf-8"?>
<calcChain xmlns="http://schemas.openxmlformats.org/spreadsheetml/2006/main">
  <c r="F28" i="5" l="1"/>
  <c r="F28" i="6"/>
  <c r="M6" i="6"/>
  <c r="M7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3" i="6"/>
  <c r="M6" i="5"/>
  <c r="M7" i="5"/>
  <c r="F12" i="5"/>
  <c r="F13" i="5"/>
  <c r="F14" i="5"/>
  <c r="F15" i="5"/>
  <c r="F16" i="5"/>
  <c r="F17" i="5"/>
  <c r="F18" i="5"/>
  <c r="F19" i="5"/>
  <c r="F20" i="5"/>
  <c r="F21" i="5"/>
  <c r="F22" i="5"/>
  <c r="F23" i="5"/>
  <c r="F8" i="5"/>
  <c r="F9" i="5"/>
  <c r="F10" i="5"/>
  <c r="F11" i="5"/>
  <c r="F6" i="5"/>
  <c r="F7" i="5"/>
  <c r="F4" i="5"/>
  <c r="F5" i="5"/>
  <c r="F3" i="5"/>
  <c r="M10" i="6"/>
  <c r="M11" i="6" s="1"/>
  <c r="O10" i="6" s="1"/>
  <c r="M10" i="5"/>
  <c r="O10" i="5" s="1"/>
  <c r="M11" i="5" l="1"/>
  <c r="F24" i="5"/>
  <c r="O11" i="5" s="1"/>
  <c r="O9" i="5" s="1"/>
  <c r="O12" i="5" s="1"/>
  <c r="F18" i="6"/>
  <c r="O11" i="6" s="1"/>
  <c r="O9" i="6"/>
  <c r="O12" i="6" s="1"/>
</calcChain>
</file>

<file path=xl/sharedStrings.xml><?xml version="1.0" encoding="utf-8"?>
<sst xmlns="http://schemas.openxmlformats.org/spreadsheetml/2006/main" count="156" uniqueCount="57">
  <si>
    <t>STOCK</t>
  </si>
  <si>
    <t>Conz/RM</t>
  </si>
  <si>
    <t>µL RM</t>
  </si>
  <si>
    <t>µL/TUBE</t>
  </si>
  <si>
    <t>M-MIX</t>
  </si>
  <si>
    <t>X</t>
  </si>
  <si>
    <t>#Samples</t>
  </si>
  <si>
    <t>step</t>
  </si>
  <si>
    <t>temp</t>
  </si>
  <si>
    <t>μM i PCR</t>
  </si>
  <si>
    <t>FC</t>
  </si>
  <si>
    <t>μM</t>
  </si>
  <si>
    <t>FAM</t>
  </si>
  <si>
    <t>F</t>
  </si>
  <si>
    <t>R</t>
  </si>
  <si>
    <t>VIC</t>
  </si>
  <si>
    <t>NED</t>
  </si>
  <si>
    <t>PET</t>
  </si>
  <si>
    <t>μl PCRs:</t>
  </si>
  <si>
    <t>Water</t>
  </si>
  <si>
    <t>L 01</t>
  </si>
  <si>
    <t>L 05</t>
  </si>
  <si>
    <t>L 03</t>
  </si>
  <si>
    <t>L 07</t>
  </si>
  <si>
    <t>L 06</t>
  </si>
  <si>
    <t>L 08</t>
  </si>
  <si>
    <t>L 02</t>
  </si>
  <si>
    <t>L 10</t>
  </si>
  <si>
    <t>L 13</t>
  </si>
  <si>
    <t>L 15</t>
  </si>
  <si>
    <t>L 16</t>
  </si>
  <si>
    <t>L 5a12</t>
  </si>
  <si>
    <t>Total</t>
  </si>
  <si>
    <t>30 cycles</t>
  </si>
  <si>
    <t>Primer Mix Lysi MP  58°C</t>
  </si>
  <si>
    <t>Primer Mix Lysi MP2  54°C</t>
  </si>
  <si>
    <t>MP-Kit</t>
  </si>
  <si>
    <t>Vol for PCRs</t>
  </si>
  <si>
    <t>Primer-Mix</t>
  </si>
  <si>
    <t>total MasterMix</t>
  </si>
  <si>
    <t>time (min)</t>
  </si>
  <si>
    <t>MasterMix</t>
  </si>
  <si>
    <t>µL DNA</t>
  </si>
  <si>
    <t>total PrimerMix</t>
  </si>
  <si>
    <t>5 markers</t>
  </si>
  <si>
    <t>Maschine:</t>
  </si>
  <si>
    <t xml:space="preserve">Datum PCR: </t>
  </si>
  <si>
    <t>Total MasterMix</t>
  </si>
  <si>
    <t>Total PrimerMix</t>
  </si>
  <si>
    <t>7 markers</t>
  </si>
  <si>
    <t>PCR Program Lysi MP1</t>
  </si>
  <si>
    <t>PCR Program Lysi MP2</t>
  </si>
  <si>
    <t>time min)</t>
  </si>
  <si>
    <t>Datum PCR:</t>
  </si>
  <si>
    <t>fill in your number of samples (plus aditional 10%) in the red field (F1) and all voluminas will change accordingly</t>
  </si>
  <si>
    <t>Working Conc.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</si>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</sst>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6" formatCode="0.0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51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186" fontId="3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wrapText="1"/>
    </xf>
    <xf numFmtId="186" fontId="3" fillId="0" borderId="0" xfId="0" applyNumberFormat="1" applyFont="1" applyFill="1" applyBorder="1" applyAlignment="1" applyProtection="1">
      <alignment horizontal="center"/>
    </xf>
    <xf numFmtId="0" fontId="5" fillId="5" borderId="0" xfId="0" applyFont="1" applyFill="1" applyBorder="1" applyAlignment="1" applyProtection="1">
      <alignment horizontal="center" wrapText="1"/>
    </xf>
    <xf numFmtId="186" fontId="5" fillId="5" borderId="14" xfId="0" applyNumberFormat="1" applyFont="1" applyFill="1" applyBorder="1" applyAlignment="1" applyProtection="1">
      <alignment horizontal="center"/>
    </xf>
    <xf numFmtId="186" fontId="5" fillId="0" borderId="15" xfId="0" applyNumberFormat="1" applyFont="1" applyBorder="1" applyAlignment="1" applyProtection="1">
      <alignment horizontal="center"/>
    </xf>
    <xf numFmtId="186" fontId="5" fillId="0" borderId="15" xfId="0" applyNumberFormat="1" applyFont="1" applyFill="1" applyBorder="1" applyAlignment="1" applyProtection="1">
      <alignment horizontal="center"/>
    </xf>
    <xf numFmtId="0" fontId="4" fillId="8" borderId="38" xfId="0" applyFont="1" applyFill="1" applyBorder="1" applyAlignment="1" applyProtection="1">
      <alignment horizontal="center"/>
      <protection locked="0"/>
    </xf>
    <xf numFmtId="0" fontId="5" fillId="7" borderId="0" xfId="0" applyFont="1" applyFill="1" applyBorder="1" applyAlignment="1" applyProtection="1">
      <alignment horizontal="center" wrapText="1"/>
    </xf>
    <xf numFmtId="0" fontId="15" fillId="0" borderId="0" xfId="0" applyFont="1" applyBorder="1" applyProtection="1"/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0" xfId="0" applyFont="1" applyBorder="1" applyProtection="1"/>
    <xf numFmtId="0" fontId="8" fillId="0" borderId="0" xfId="0" applyFont="1" applyBorder="1" applyProtection="1"/>
    <xf numFmtId="0" fontId="8" fillId="0" borderId="8" xfId="0" applyFont="1" applyBorder="1" applyProtection="1"/>
    <xf numFmtId="0" fontId="4" fillId="0" borderId="8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4" fillId="0" borderId="39" xfId="0" applyFont="1" applyBorder="1" applyProtection="1"/>
    <xf numFmtId="0" fontId="4" fillId="0" borderId="0" xfId="0" applyFont="1" applyBorder="1" applyProtection="1"/>
    <xf numFmtId="0" fontId="4" fillId="0" borderId="20" xfId="0" applyFont="1" applyFill="1" applyBorder="1" applyProtection="1"/>
    <xf numFmtId="0" fontId="0" fillId="5" borderId="21" xfId="0" applyFill="1" applyBorder="1" applyProtection="1"/>
    <xf numFmtId="0" fontId="0" fillId="0" borderId="22" xfId="0" applyFill="1" applyBorder="1" applyAlignment="1" applyProtection="1">
      <alignment horizontal="left"/>
    </xf>
    <xf numFmtId="0" fontId="9" fillId="0" borderId="21" xfId="0" applyFont="1" applyFill="1" applyBorder="1" applyProtection="1"/>
    <xf numFmtId="0" fontId="0" fillId="0" borderId="1" xfId="0" applyFill="1" applyBorder="1" applyProtection="1"/>
    <xf numFmtId="186" fontId="0" fillId="5" borderId="23" xfId="0" applyNumberFormat="1" applyFill="1" applyBorder="1" applyAlignment="1" applyProtection="1">
      <alignment horizontal="right"/>
    </xf>
    <xf numFmtId="186" fontId="0" fillId="0" borderId="0" xfId="0" applyNumberForma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Protection="1"/>
    <xf numFmtId="0" fontId="7" fillId="0" borderId="0" xfId="0" applyFont="1" applyBorder="1" applyProtection="1"/>
    <xf numFmtId="0" fontId="11" fillId="0" borderId="24" xfId="0" applyFont="1" applyBorder="1" applyProtection="1"/>
    <xf numFmtId="0" fontId="0" fillId="0" borderId="9" xfId="0" applyBorder="1" applyProtection="1"/>
    <xf numFmtId="0" fontId="0" fillId="0" borderId="10" xfId="0" applyBorder="1" applyAlignment="1" applyProtection="1">
      <alignment horizontal="left"/>
    </xf>
    <xf numFmtId="0" fontId="9" fillId="0" borderId="9" xfId="0" applyFont="1" applyBorder="1" applyProtection="1"/>
    <xf numFmtId="0" fontId="0" fillId="0" borderId="0" xfId="0" applyBorder="1" applyProtection="1"/>
    <xf numFmtId="186" fontId="0" fillId="5" borderId="25" xfId="0" applyNumberForma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0" fontId="6" fillId="0" borderId="0" xfId="0" quotePrefix="1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11" xfId="0" applyBorder="1" applyProtection="1"/>
    <xf numFmtId="0" fontId="0" fillId="0" borderId="19" xfId="0" applyBorder="1" applyAlignment="1" applyProtection="1">
      <alignment horizontal="left"/>
    </xf>
    <xf numFmtId="0" fontId="9" fillId="0" borderId="11" xfId="0" applyFont="1" applyBorder="1" applyProtection="1"/>
    <xf numFmtId="0" fontId="0" fillId="0" borderId="12" xfId="0" applyBorder="1" applyProtection="1"/>
    <xf numFmtId="186" fontId="0" fillId="5" borderId="27" xfId="0" applyNumberFormat="1" applyFill="1" applyBorder="1" applyAlignment="1" applyProtection="1">
      <alignment horizontal="right"/>
    </xf>
    <xf numFmtId="0" fontId="0" fillId="0" borderId="3" xfId="0" applyBorder="1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0" fillId="3" borderId="9" xfId="0" applyFill="1" applyBorder="1" applyProtection="1"/>
    <xf numFmtId="0" fontId="0" fillId="0" borderId="4" xfId="0" applyBorder="1" applyProtection="1"/>
    <xf numFmtId="0" fontId="3" fillId="0" borderId="0" xfId="0" applyFont="1" applyFill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10" fillId="0" borderId="24" xfId="0" applyFont="1" applyBorder="1" applyProtection="1"/>
    <xf numFmtId="0" fontId="2" fillId="0" borderId="4" xfId="0" applyFont="1" applyBorder="1" applyAlignment="1" applyProtection="1"/>
    <xf numFmtId="0" fontId="0" fillId="0" borderId="14" xfId="0" applyBorder="1" applyProtection="1"/>
    <xf numFmtId="0" fontId="3" fillId="0" borderId="0" xfId="0" applyFont="1" applyBorder="1" applyAlignment="1" applyProtection="1">
      <alignment horizontal="center"/>
    </xf>
    <xf numFmtId="0" fontId="5" fillId="9" borderId="0" xfId="0" applyFont="1" applyFill="1" applyBorder="1" applyAlignment="1" applyProtection="1">
      <alignment horizontal="center" wrapText="1"/>
    </xf>
    <xf numFmtId="0" fontId="4" fillId="0" borderId="24" xfId="0" applyFont="1" applyFill="1" applyBorder="1" applyProtection="1"/>
    <xf numFmtId="0" fontId="0" fillId="2" borderId="9" xfId="0" applyFill="1" applyBorder="1" applyProtection="1"/>
    <xf numFmtId="0" fontId="5" fillId="0" borderId="4" xfId="0" applyFont="1" applyBorder="1" applyAlignment="1" applyProtection="1"/>
    <xf numFmtId="0" fontId="13" fillId="0" borderId="24" xfId="0" applyFont="1" applyBorder="1" applyProtection="1"/>
    <xf numFmtId="0" fontId="5" fillId="8" borderId="0" xfId="0" applyFont="1" applyFill="1" applyBorder="1" applyAlignment="1" applyProtection="1">
      <alignment horizontal="center" wrapText="1"/>
    </xf>
    <xf numFmtId="0" fontId="0" fillId="4" borderId="9" xfId="0" applyFill="1" applyBorder="1" applyProtection="1"/>
    <xf numFmtId="0" fontId="2" fillId="0" borderId="5" xfId="0" applyFont="1" applyBorder="1" applyAlignment="1" applyProtection="1"/>
    <xf numFmtId="0" fontId="2" fillId="0" borderId="6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wrapText="1"/>
    </xf>
    <xf numFmtId="0" fontId="5" fillId="0" borderId="6" xfId="0" applyFont="1" applyBorder="1" applyAlignment="1" applyProtection="1">
      <alignment horizontal="center" wrapText="1"/>
    </xf>
    <xf numFmtId="0" fontId="12" fillId="0" borderId="24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wrapText="1"/>
    </xf>
    <xf numFmtId="0" fontId="0" fillId="0" borderId="10" xfId="0" applyFill="1" applyBorder="1" applyAlignment="1" applyProtection="1">
      <alignment horizontal="left"/>
    </xf>
    <xf numFmtId="0" fontId="9" fillId="0" borderId="9" xfId="0" applyFont="1" applyFill="1" applyBorder="1" applyProtection="1"/>
    <xf numFmtId="0" fontId="0" fillId="0" borderId="0" xfId="0" applyFill="1" applyBorder="1" applyProtection="1"/>
    <xf numFmtId="0" fontId="10" fillId="0" borderId="24" xfId="0" applyFont="1" applyFill="1" applyBorder="1" applyProtection="1"/>
    <xf numFmtId="0" fontId="0" fillId="0" borderId="9" xfId="0" applyFill="1" applyBorder="1" applyProtection="1"/>
    <xf numFmtId="0" fontId="0" fillId="0" borderId="28" xfId="0" applyBorder="1" applyAlignment="1" applyProtection="1">
      <alignment horizontal="center"/>
    </xf>
    <xf numFmtId="0" fontId="0" fillId="0" borderId="8" xfId="0" applyBorder="1" applyProtection="1"/>
    <xf numFmtId="0" fontId="0" fillId="0" borderId="7" xfId="0" applyBorder="1" applyAlignment="1" applyProtection="1">
      <alignment horizontal="left"/>
    </xf>
    <xf numFmtId="0" fontId="9" fillId="0" borderId="8" xfId="0" applyFont="1" applyBorder="1" applyProtection="1"/>
    <xf numFmtId="0" fontId="0" fillId="0" borderId="13" xfId="0" applyBorder="1" applyProtection="1"/>
    <xf numFmtId="186" fontId="0" fillId="5" borderId="29" xfId="0" applyNumberFormat="1" applyFill="1" applyBorder="1" applyAlignment="1" applyProtection="1">
      <alignment horizontal="right"/>
    </xf>
    <xf numFmtId="0" fontId="4" fillId="7" borderId="0" xfId="0" applyFont="1" applyFill="1" applyBorder="1" applyProtection="1"/>
    <xf numFmtId="0" fontId="4" fillId="0" borderId="1" xfId="0" applyFont="1" applyBorder="1" applyAlignment="1" applyProtection="1">
      <alignment horizontal="right"/>
    </xf>
    <xf numFmtId="186" fontId="0" fillId="0" borderId="30" xfId="0" applyNumberFormat="1" applyBorder="1" applyProtection="1"/>
    <xf numFmtId="0" fontId="14" fillId="0" borderId="0" xfId="0" applyFont="1" applyBorder="1" applyProtection="1"/>
    <xf numFmtId="186" fontId="0" fillId="0" borderId="0" xfId="0" applyNumberFormat="1" applyProtection="1"/>
    <xf numFmtId="0" fontId="0" fillId="0" borderId="16" xfId="0" applyBorder="1" applyProtection="1"/>
    <xf numFmtId="0" fontId="0" fillId="0" borderId="17" xfId="0" applyBorder="1" applyProtection="1"/>
    <xf numFmtId="0" fontId="14" fillId="0" borderId="17" xfId="0" applyFont="1" applyBorder="1" applyProtection="1"/>
    <xf numFmtId="0" fontId="0" fillId="0" borderId="18" xfId="0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9" fillId="0" borderId="0" xfId="0" applyFont="1" applyFill="1" applyBorder="1" applyProtection="1"/>
    <xf numFmtId="186" fontId="0" fillId="0" borderId="0" xfId="0" applyNumberForma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0" fillId="6" borderId="4" xfId="0" applyFill="1" applyBorder="1" applyProtection="1"/>
    <xf numFmtId="0" fontId="0" fillId="6" borderId="0" xfId="0" applyFill="1" applyBorder="1" applyProtection="1"/>
    <xf numFmtId="0" fontId="2" fillId="0" borderId="14" xfId="0" applyFont="1" applyBorder="1" applyAlignment="1" applyProtection="1">
      <alignment textRotation="90"/>
    </xf>
    <xf numFmtId="0" fontId="12" fillId="0" borderId="0" xfId="0" applyFont="1" applyFill="1" applyBorder="1" applyProtection="1"/>
    <xf numFmtId="0" fontId="0" fillId="0" borderId="5" xfId="0" applyFill="1" applyBorder="1" applyProtection="1"/>
    <xf numFmtId="0" fontId="0" fillId="0" borderId="6" xfId="0" applyBorder="1" applyProtection="1"/>
    <xf numFmtId="0" fontId="0" fillId="0" borderId="6" xfId="0" applyFill="1" applyBorder="1" applyProtection="1"/>
    <xf numFmtId="0" fontId="0" fillId="0" borderId="15" xfId="0" applyBorder="1" applyProtection="1"/>
    <xf numFmtId="0" fontId="0" fillId="0" borderId="0" xfId="0" applyAlignment="1" applyProtection="1">
      <alignment horizontal="center"/>
    </xf>
    <xf numFmtId="186" fontId="0" fillId="0" borderId="0" xfId="0" applyNumberFormat="1" applyBorder="1" applyProtection="1"/>
    <xf numFmtId="0" fontId="4" fillId="0" borderId="31" xfId="0" applyFont="1" applyBorder="1" applyProtection="1"/>
    <xf numFmtId="0" fontId="0" fillId="0" borderId="32" xfId="0" applyBorder="1" applyProtection="1"/>
    <xf numFmtId="0" fontId="4" fillId="0" borderId="32" xfId="0" applyFont="1" applyBorder="1" applyProtection="1"/>
    <xf numFmtId="14" fontId="0" fillId="0" borderId="33" xfId="0" applyNumberFormat="1" applyBorder="1" applyProtection="1"/>
    <xf numFmtId="0" fontId="4" fillId="0" borderId="35" xfId="0" applyFont="1" applyBorder="1" applyProtection="1"/>
    <xf numFmtId="0" fontId="0" fillId="0" borderId="36" xfId="0" applyBorder="1" applyProtection="1"/>
    <xf numFmtId="0" fontId="0" fillId="0" borderId="37" xfId="0" applyBorder="1" applyProtection="1"/>
    <xf numFmtId="0" fontId="15" fillId="0" borderId="9" xfId="0" applyFont="1" applyBorder="1" applyProtection="1"/>
    <xf numFmtId="14" fontId="0" fillId="0" borderId="0" xfId="0" applyNumberFormat="1" applyProtection="1"/>
    <xf numFmtId="0" fontId="1" fillId="0" borderId="6" xfId="0" applyFont="1" applyBorder="1" applyProtection="1"/>
    <xf numFmtId="0" fontId="8" fillId="0" borderId="6" xfId="0" applyFont="1" applyBorder="1" applyProtection="1"/>
    <xf numFmtId="0" fontId="8" fillId="0" borderId="7" xfId="0" applyFont="1" applyBorder="1" applyProtection="1"/>
    <xf numFmtId="0" fontId="8" fillId="0" borderId="6" xfId="0" applyFont="1" applyBorder="1" applyAlignment="1" applyProtection="1">
      <alignment horizontal="left"/>
    </xf>
    <xf numFmtId="0" fontId="4" fillId="0" borderId="8" xfId="0" applyFont="1" applyBorder="1" applyProtection="1"/>
    <xf numFmtId="0" fontId="0" fillId="2" borderId="21" xfId="0" applyFill="1" applyBorder="1" applyProtection="1"/>
    <xf numFmtId="0" fontId="0" fillId="0" borderId="22" xfId="0" applyBorder="1" applyAlignment="1" applyProtection="1">
      <alignment horizontal="left"/>
    </xf>
    <xf numFmtId="0" fontId="9" fillId="0" borderId="21" xfId="0" applyFont="1" applyBorder="1" applyProtection="1"/>
    <xf numFmtId="0" fontId="0" fillId="0" borderId="1" xfId="0" applyBorder="1" applyProtection="1"/>
    <xf numFmtId="0" fontId="4" fillId="0" borderId="6" xfId="0" applyFont="1" applyBorder="1" applyAlignment="1" applyProtection="1">
      <alignment horizontal="left"/>
    </xf>
    <xf numFmtId="0" fontId="0" fillId="5" borderId="9" xfId="0" applyFill="1" applyBorder="1" applyProtection="1"/>
    <xf numFmtId="0" fontId="11" fillId="0" borderId="24" xfId="0" applyFont="1" applyFill="1" applyBorder="1" applyProtection="1"/>
    <xf numFmtId="0" fontId="5" fillId="0" borderId="6" xfId="0" applyFont="1" applyFill="1" applyBorder="1" applyAlignment="1" applyProtection="1">
      <alignment horizontal="center" wrapText="1"/>
    </xf>
    <xf numFmtId="0" fontId="14" fillId="2" borderId="9" xfId="0" applyFont="1" applyFill="1" applyBorder="1" applyProtection="1"/>
    <xf numFmtId="0" fontId="14" fillId="0" borderId="9" xfId="0" applyFont="1" applyBorder="1" applyProtection="1"/>
    <xf numFmtId="0" fontId="14" fillId="0" borderId="11" xfId="0" applyFont="1" applyBorder="1" applyProtection="1"/>
    <xf numFmtId="0" fontId="0" fillId="7" borderId="0" xfId="0" applyFill="1" applyBorder="1" applyProtection="1"/>
    <xf numFmtId="0" fontId="16" fillId="0" borderId="0" xfId="0" applyFont="1" applyBorder="1" applyAlignment="1" applyProtection="1">
      <alignment horizontal="right"/>
    </xf>
    <xf numFmtId="186" fontId="0" fillId="0" borderId="34" xfId="0" applyNumberFormat="1" applyBorder="1" applyProtection="1"/>
    <xf numFmtId="0" fontId="0" fillId="0" borderId="0" xfId="0" applyBorder="1" applyAlignment="1" applyProtection="1">
      <alignment horizontal="center"/>
    </xf>
    <xf numFmtId="0" fontId="4" fillId="0" borderId="31" xfId="0" applyFont="1" applyFill="1" applyBorder="1" applyProtection="1"/>
    <xf numFmtId="0" fontId="0" fillId="0" borderId="32" xfId="0" applyFill="1" applyBorder="1" applyProtection="1"/>
    <xf numFmtId="0" fontId="0" fillId="0" borderId="32" xfId="0" applyFill="1" applyBorder="1" applyAlignment="1" applyProtection="1">
      <alignment horizontal="left"/>
    </xf>
    <xf numFmtId="186" fontId="4" fillId="0" borderId="32" xfId="0" applyNumberFormat="1" applyFont="1" applyFill="1" applyBorder="1" applyAlignment="1" applyProtection="1">
      <alignment horizontal="left"/>
    </xf>
    <xf numFmtId="9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zoomScaleNormal="100" workbookViewId="0"/>
  </sheetViews>
  <sheetFormatPr defaultColWidth="11.42578125" defaultRowHeight="12.75" x14ac:dyDescent="0.2"/>
  <cols>
    <col min="1" max="1" width="10.140625" style="11" customWidth="1"/>
    <col min="2" max="2" width="3.7109375" style="11" customWidth="1"/>
    <col min="3" max="3" width="11.28515625" style="11" customWidth="1"/>
    <col min="4" max="4" width="4" style="11" customWidth="1"/>
    <col min="5" max="5" width="10.28515625" style="11" customWidth="1"/>
    <col min="6" max="6" width="14.28515625" style="11" customWidth="1"/>
    <col min="7" max="7" width="7.42578125" style="11" customWidth="1"/>
    <col min="8" max="8" width="7.140625" style="11" bestFit="1" customWidth="1"/>
    <col min="9" max="9" width="9.140625" style="11" customWidth="1"/>
    <col min="10" max="10" width="10.140625" style="11" customWidth="1"/>
    <col min="11" max="11" width="7.5703125" style="11" customWidth="1"/>
    <col min="12" max="12" width="7.7109375" style="11" bestFit="1" customWidth="1"/>
    <col min="13" max="13" width="11.5703125" style="11" bestFit="1" customWidth="1"/>
    <col min="14" max="14" width="13.7109375" style="11" bestFit="1" customWidth="1"/>
    <col min="15" max="15" width="7" style="11" bestFit="1" customWidth="1"/>
    <col min="16" max="16" width="8.42578125" style="11" customWidth="1"/>
    <col min="17" max="17" width="11.42578125" style="11"/>
    <col min="18" max="19" width="11.42578125" style="11" customWidth="1"/>
    <col min="20" max="16384" width="11.42578125" style="11"/>
  </cols>
  <sheetData>
    <row r="1" spans="1:16" ht="23.25" customHeight="1" thickBot="1" x14ac:dyDescent="0.3">
      <c r="A1" s="120" t="s">
        <v>34</v>
      </c>
      <c r="F1" s="8">
        <v>20</v>
      </c>
      <c r="G1" s="12"/>
      <c r="H1" s="13"/>
      <c r="I1" s="13"/>
      <c r="J1" s="13"/>
      <c r="K1" s="14"/>
      <c r="M1" s="121"/>
    </row>
    <row r="2" spans="1:16" ht="15" customHeight="1" thickBot="1" x14ac:dyDescent="0.25">
      <c r="A2" s="122"/>
      <c r="B2" s="123"/>
      <c r="C2" s="124" t="s">
        <v>9</v>
      </c>
      <c r="D2" s="18" t="s">
        <v>55</v>
      </c>
      <c r="E2" s="125"/>
      <c r="F2" s="126" t="s">
        <v>37</v>
      </c>
      <c r="G2" s="21"/>
    </row>
    <row r="3" spans="1:16" ht="15" customHeight="1" x14ac:dyDescent="0.3">
      <c r="A3" s="22" t="s">
        <v>20</v>
      </c>
      <c r="B3" s="127" t="s">
        <v>10</v>
      </c>
      <c r="C3" s="128">
        <v>0.1</v>
      </c>
      <c r="D3" s="129">
        <v>20</v>
      </c>
      <c r="E3" s="130" t="s">
        <v>11</v>
      </c>
      <c r="F3" s="27">
        <f>C3*$B$24*$F$1/D3</f>
        <v>1.1000000000000001</v>
      </c>
      <c r="G3" s="28"/>
      <c r="H3" s="29"/>
      <c r="I3" s="29"/>
      <c r="J3" s="30"/>
      <c r="K3" s="31"/>
      <c r="L3" s="31"/>
      <c r="M3" s="31"/>
      <c r="N3" s="31"/>
      <c r="O3" s="32"/>
      <c r="P3" s="32"/>
    </row>
    <row r="4" spans="1:16" ht="15" customHeight="1" thickBot="1" x14ac:dyDescent="0.35">
      <c r="A4" s="67" t="s">
        <v>17</v>
      </c>
      <c r="B4" s="34" t="s">
        <v>13</v>
      </c>
      <c r="C4" s="35">
        <v>0</v>
      </c>
      <c r="D4" s="36">
        <v>20</v>
      </c>
      <c r="E4" s="37" t="s">
        <v>11</v>
      </c>
      <c r="F4" s="38">
        <f t="shared" ref="F4:F23" si="0">C4*$B$24*$F$1/D4</f>
        <v>0</v>
      </c>
      <c r="G4" s="28"/>
      <c r="H4" s="131" t="s">
        <v>41</v>
      </c>
      <c r="I4" s="131"/>
      <c r="J4" s="40"/>
      <c r="K4" s="31"/>
      <c r="L4" s="31"/>
      <c r="M4" s="31"/>
      <c r="N4" s="31"/>
      <c r="O4" s="41"/>
      <c r="P4" s="41"/>
    </row>
    <row r="5" spans="1:16" ht="15" customHeight="1" x14ac:dyDescent="0.2">
      <c r="A5" s="42"/>
      <c r="B5" s="43" t="s">
        <v>14</v>
      </c>
      <c r="C5" s="44">
        <v>0.1</v>
      </c>
      <c r="D5" s="45">
        <v>20</v>
      </c>
      <c r="E5" s="46" t="s">
        <v>11</v>
      </c>
      <c r="F5" s="47">
        <f t="shared" si="0"/>
        <v>1.1000000000000001</v>
      </c>
      <c r="G5" s="28"/>
      <c r="H5" s="48"/>
      <c r="I5" s="49" t="s">
        <v>0</v>
      </c>
      <c r="J5" s="49"/>
      <c r="K5" s="49" t="s">
        <v>1</v>
      </c>
      <c r="L5" s="49"/>
      <c r="M5" s="50"/>
      <c r="N5" s="50"/>
      <c r="O5" s="51" t="s">
        <v>2</v>
      </c>
      <c r="P5" s="52"/>
    </row>
    <row r="6" spans="1:16" ht="15" customHeight="1" x14ac:dyDescent="0.2">
      <c r="A6" s="64" t="s">
        <v>26</v>
      </c>
      <c r="B6" s="132" t="s">
        <v>10</v>
      </c>
      <c r="C6" s="78">
        <v>0.3</v>
      </c>
      <c r="D6" s="79">
        <v>20</v>
      </c>
      <c r="E6" s="80" t="s">
        <v>11</v>
      </c>
      <c r="F6" s="38">
        <f>C6*$B$24*$F$1/D6</f>
        <v>3.3</v>
      </c>
      <c r="G6" s="28"/>
      <c r="H6" s="55"/>
      <c r="I6" s="52"/>
      <c r="J6" s="52"/>
      <c r="K6" s="52"/>
      <c r="L6" s="52" t="s">
        <v>3</v>
      </c>
      <c r="M6" s="9">
        <f>$B$24</f>
        <v>11</v>
      </c>
      <c r="N6" s="56"/>
      <c r="O6" s="57"/>
      <c r="P6" s="58"/>
    </row>
    <row r="7" spans="1:16" ht="15" customHeight="1" x14ac:dyDescent="0.2">
      <c r="A7" s="133" t="s">
        <v>15</v>
      </c>
      <c r="B7" s="82" t="s">
        <v>13</v>
      </c>
      <c r="C7" s="78"/>
      <c r="D7" s="79">
        <v>20</v>
      </c>
      <c r="E7" s="80" t="s">
        <v>11</v>
      </c>
      <c r="F7" s="38">
        <f t="shared" si="0"/>
        <v>0</v>
      </c>
      <c r="G7" s="28"/>
      <c r="H7" s="60"/>
      <c r="I7" s="52"/>
      <c r="J7" s="52"/>
      <c r="K7" s="52"/>
      <c r="L7" s="52" t="s">
        <v>4</v>
      </c>
      <c r="M7" s="2">
        <f>M6-M8</f>
        <v>10</v>
      </c>
      <c r="N7" s="37"/>
      <c r="O7" s="61"/>
      <c r="P7" s="37"/>
    </row>
    <row r="8" spans="1:16" ht="15" customHeight="1" x14ac:dyDescent="0.2">
      <c r="A8" s="42"/>
      <c r="B8" s="43" t="s">
        <v>14</v>
      </c>
      <c r="C8" s="44">
        <v>0.3</v>
      </c>
      <c r="D8" s="45">
        <v>20</v>
      </c>
      <c r="E8" s="46" t="s">
        <v>11</v>
      </c>
      <c r="F8" s="47">
        <f t="shared" si="0"/>
        <v>3.3</v>
      </c>
      <c r="G8" s="28"/>
      <c r="H8" s="60"/>
      <c r="I8" s="52"/>
      <c r="J8" s="52"/>
      <c r="K8" s="62"/>
      <c r="L8" s="52" t="s">
        <v>42</v>
      </c>
      <c r="M8" s="63">
        <v>1</v>
      </c>
      <c r="N8" s="37"/>
      <c r="O8" s="61"/>
      <c r="P8" s="37"/>
    </row>
    <row r="9" spans="1:16" ht="15" customHeight="1" x14ac:dyDescent="0.2">
      <c r="A9" s="64" t="s">
        <v>22</v>
      </c>
      <c r="B9" s="69" t="s">
        <v>10</v>
      </c>
      <c r="C9" s="35">
        <v>0.1</v>
      </c>
      <c r="D9" s="36">
        <v>20</v>
      </c>
      <c r="E9" s="37" t="s">
        <v>11</v>
      </c>
      <c r="F9" s="38">
        <f t="shared" si="0"/>
        <v>1.1000000000000001</v>
      </c>
      <c r="G9" s="28"/>
      <c r="H9" s="66" t="s">
        <v>36</v>
      </c>
      <c r="I9" s="52">
        <v>2</v>
      </c>
      <c r="J9" s="52" t="s">
        <v>5</v>
      </c>
      <c r="K9" s="62">
        <v>1</v>
      </c>
      <c r="L9" s="52"/>
      <c r="M9" s="2"/>
      <c r="N9" s="4" t="s">
        <v>19</v>
      </c>
      <c r="O9" s="5">
        <f>M6*M10-O10-O11-M10*M8</f>
        <v>66.900000000000006</v>
      </c>
      <c r="P9" s="3"/>
    </row>
    <row r="10" spans="1:16" ht="15" customHeight="1" x14ac:dyDescent="0.2">
      <c r="A10" s="75" t="s">
        <v>16</v>
      </c>
      <c r="B10" s="34" t="s">
        <v>13</v>
      </c>
      <c r="C10" s="35"/>
      <c r="D10" s="36">
        <v>20</v>
      </c>
      <c r="E10" s="37" t="s">
        <v>11</v>
      </c>
      <c r="F10" s="38">
        <f t="shared" si="0"/>
        <v>0</v>
      </c>
      <c r="G10" s="28"/>
      <c r="H10" s="60"/>
      <c r="I10" s="52"/>
      <c r="J10" s="52"/>
      <c r="K10" s="62"/>
      <c r="L10" s="52" t="s">
        <v>6</v>
      </c>
      <c r="M10" s="68">
        <f>$F$1</f>
        <v>20</v>
      </c>
      <c r="N10" s="4" t="s">
        <v>56</v>
      </c>
      <c r="O10" s="5">
        <f>K9/I9*M6*M10</f>
        <v>110</v>
      </c>
      <c r="P10" s="37"/>
    </row>
    <row r="11" spans="1:16" ht="15" customHeight="1" x14ac:dyDescent="0.2">
      <c r="A11" s="42"/>
      <c r="B11" s="43" t="s">
        <v>14</v>
      </c>
      <c r="C11" s="44">
        <v>0.1</v>
      </c>
      <c r="D11" s="45">
        <v>20</v>
      </c>
      <c r="E11" s="46" t="s">
        <v>11</v>
      </c>
      <c r="F11" s="47">
        <f t="shared" si="0"/>
        <v>1.1000000000000001</v>
      </c>
      <c r="G11" s="28"/>
      <c r="H11" s="60"/>
      <c r="I11" s="52"/>
      <c r="J11" s="52"/>
      <c r="K11" s="62"/>
      <c r="L11" s="52" t="s">
        <v>32</v>
      </c>
      <c r="M11" s="2">
        <f>M10*M6</f>
        <v>220</v>
      </c>
      <c r="N11" s="4" t="s">
        <v>38</v>
      </c>
      <c r="O11" s="5">
        <f>F24</f>
        <v>23.099999999999998</v>
      </c>
      <c r="P11" s="3"/>
    </row>
    <row r="12" spans="1:16" ht="15" customHeight="1" thickBot="1" x14ac:dyDescent="0.25">
      <c r="A12" s="53" t="s">
        <v>21</v>
      </c>
      <c r="B12" s="54" t="s">
        <v>10</v>
      </c>
      <c r="C12" s="35">
        <v>0.1</v>
      </c>
      <c r="D12" s="36">
        <v>20</v>
      </c>
      <c r="E12" s="37" t="s">
        <v>11</v>
      </c>
      <c r="F12" s="38">
        <f t="shared" si="0"/>
        <v>1.1000000000000001</v>
      </c>
      <c r="G12" s="28"/>
      <c r="H12" s="70"/>
      <c r="I12" s="71"/>
      <c r="J12" s="71"/>
      <c r="K12" s="72"/>
      <c r="L12" s="71"/>
      <c r="M12" s="73"/>
      <c r="N12" s="134" t="s">
        <v>47</v>
      </c>
      <c r="O12" s="7">
        <f>SUM(O9:O11)</f>
        <v>200</v>
      </c>
      <c r="P12" s="37"/>
    </row>
    <row r="13" spans="1:16" ht="15" customHeight="1" x14ac:dyDescent="0.2">
      <c r="A13" s="59" t="s">
        <v>12</v>
      </c>
      <c r="B13" s="34" t="s">
        <v>13</v>
      </c>
      <c r="C13" s="35"/>
      <c r="D13" s="36">
        <v>20</v>
      </c>
      <c r="E13" s="37" t="s">
        <v>11</v>
      </c>
      <c r="F13" s="38">
        <f t="shared" si="0"/>
        <v>0</v>
      </c>
      <c r="G13" s="28"/>
      <c r="H13" s="58"/>
      <c r="I13" s="76"/>
      <c r="J13" s="76"/>
      <c r="K13" s="76"/>
      <c r="L13" s="76"/>
      <c r="M13" s="77"/>
      <c r="N13" s="77"/>
      <c r="O13" s="1"/>
      <c r="P13" s="37"/>
    </row>
    <row r="14" spans="1:16" ht="15" customHeight="1" x14ac:dyDescent="0.2">
      <c r="A14" s="42"/>
      <c r="B14" s="43" t="s">
        <v>14</v>
      </c>
      <c r="C14" s="44">
        <v>0.1</v>
      </c>
      <c r="D14" s="45">
        <v>20</v>
      </c>
      <c r="E14" s="46" t="s">
        <v>11</v>
      </c>
      <c r="F14" s="47">
        <f t="shared" si="0"/>
        <v>1.1000000000000001</v>
      </c>
      <c r="G14" s="28"/>
    </row>
    <row r="15" spans="1:16" ht="15" customHeight="1" thickBot="1" x14ac:dyDescent="0.25">
      <c r="A15" s="64" t="s">
        <v>24</v>
      </c>
      <c r="B15" s="54" t="s">
        <v>10</v>
      </c>
      <c r="C15" s="78">
        <v>0.2</v>
      </c>
      <c r="D15" s="79">
        <v>20</v>
      </c>
      <c r="E15" s="80" t="s">
        <v>11</v>
      </c>
      <c r="F15" s="38">
        <f t="shared" si="0"/>
        <v>2.2000000000000002</v>
      </c>
      <c r="G15" s="28"/>
      <c r="H15" s="13" t="s">
        <v>50</v>
      </c>
      <c r="I15" s="13"/>
      <c r="J15" s="13"/>
    </row>
    <row r="16" spans="1:16" ht="15" customHeight="1" x14ac:dyDescent="0.2">
      <c r="A16" s="59" t="s">
        <v>12</v>
      </c>
      <c r="B16" s="34" t="s">
        <v>13</v>
      </c>
      <c r="C16" s="35"/>
      <c r="D16" s="36">
        <v>20</v>
      </c>
      <c r="E16" s="37" t="s">
        <v>11</v>
      </c>
      <c r="F16" s="38">
        <f t="shared" si="0"/>
        <v>0</v>
      </c>
      <c r="G16" s="28"/>
      <c r="H16" s="94" t="s">
        <v>7</v>
      </c>
      <c r="I16" s="95" t="s">
        <v>8</v>
      </c>
      <c r="J16" s="95" t="s">
        <v>52</v>
      </c>
      <c r="K16" s="97"/>
    </row>
    <row r="17" spans="1:19" ht="15" customHeight="1" x14ac:dyDescent="0.2">
      <c r="A17" s="42"/>
      <c r="B17" s="43" t="s">
        <v>14</v>
      </c>
      <c r="C17" s="44">
        <v>0.2</v>
      </c>
      <c r="D17" s="45">
        <v>20</v>
      </c>
      <c r="E17" s="46" t="s">
        <v>11</v>
      </c>
      <c r="F17" s="47">
        <f t="shared" si="0"/>
        <v>2.2000000000000002</v>
      </c>
      <c r="G17" s="28"/>
      <c r="H17" s="55">
        <v>1</v>
      </c>
      <c r="I17" s="37">
        <v>95</v>
      </c>
      <c r="J17" s="37">
        <v>15</v>
      </c>
      <c r="K17" s="61"/>
    </row>
    <row r="18" spans="1:19" ht="15" customHeight="1" x14ac:dyDescent="0.2">
      <c r="A18" s="64" t="s">
        <v>23</v>
      </c>
      <c r="B18" s="135" t="s">
        <v>10</v>
      </c>
      <c r="C18" s="35">
        <v>0.15</v>
      </c>
      <c r="D18" s="36">
        <v>20</v>
      </c>
      <c r="E18" s="37" t="s">
        <v>11</v>
      </c>
      <c r="F18" s="38">
        <f t="shared" si="0"/>
        <v>1.65</v>
      </c>
      <c r="G18" s="28"/>
      <c r="H18" s="103">
        <v>2</v>
      </c>
      <c r="I18" s="104">
        <v>94</v>
      </c>
      <c r="J18" s="104">
        <v>0.5</v>
      </c>
      <c r="K18" s="105" t="s">
        <v>33</v>
      </c>
    </row>
    <row r="19" spans="1:19" ht="15" customHeight="1" x14ac:dyDescent="0.2">
      <c r="A19" s="67" t="s">
        <v>17</v>
      </c>
      <c r="B19" s="136" t="s">
        <v>13</v>
      </c>
      <c r="C19" s="35"/>
      <c r="D19" s="36">
        <v>20</v>
      </c>
      <c r="E19" s="37" t="s">
        <v>11</v>
      </c>
      <c r="F19" s="38">
        <f t="shared" si="0"/>
        <v>0</v>
      </c>
      <c r="G19" s="28"/>
      <c r="H19" s="103">
        <v>3</v>
      </c>
      <c r="I19" s="104">
        <v>58</v>
      </c>
      <c r="J19" s="104">
        <v>1.5</v>
      </c>
      <c r="K19" s="105"/>
      <c r="L19" s="14"/>
      <c r="M19" s="14"/>
      <c r="N19" s="14"/>
      <c r="O19" s="14"/>
    </row>
    <row r="20" spans="1:19" ht="15" customHeight="1" x14ac:dyDescent="0.2">
      <c r="A20" s="42"/>
      <c r="B20" s="137" t="s">
        <v>14</v>
      </c>
      <c r="C20" s="44">
        <v>0.15</v>
      </c>
      <c r="D20" s="45">
        <v>20</v>
      </c>
      <c r="E20" s="46" t="s">
        <v>11</v>
      </c>
      <c r="F20" s="47">
        <f t="shared" si="0"/>
        <v>1.65</v>
      </c>
      <c r="G20" s="28"/>
      <c r="H20" s="103">
        <v>4</v>
      </c>
      <c r="I20" s="104">
        <v>72</v>
      </c>
      <c r="J20" s="104">
        <v>1</v>
      </c>
      <c r="K20" s="105"/>
    </row>
    <row r="21" spans="1:19" ht="15" customHeight="1" thickBot="1" x14ac:dyDescent="0.25">
      <c r="A21" s="64" t="s">
        <v>25</v>
      </c>
      <c r="B21" s="69" t="s">
        <v>10</v>
      </c>
      <c r="C21" s="35">
        <v>0.1</v>
      </c>
      <c r="D21" s="36">
        <v>20</v>
      </c>
      <c r="E21" s="37" t="s">
        <v>11</v>
      </c>
      <c r="F21" s="38">
        <f t="shared" si="0"/>
        <v>1.1000000000000001</v>
      </c>
      <c r="G21" s="28"/>
      <c r="H21" s="107">
        <v>5</v>
      </c>
      <c r="I21" s="108">
        <v>60</v>
      </c>
      <c r="J21" s="109">
        <v>30</v>
      </c>
      <c r="K21" s="110"/>
    </row>
    <row r="22" spans="1:19" ht="15" customHeight="1" x14ac:dyDescent="0.2">
      <c r="A22" s="75" t="s">
        <v>16</v>
      </c>
      <c r="B22" s="34" t="s">
        <v>13</v>
      </c>
      <c r="C22" s="35"/>
      <c r="D22" s="36">
        <v>20</v>
      </c>
      <c r="E22" s="37" t="s">
        <v>11</v>
      </c>
      <c r="F22" s="38">
        <f t="shared" si="0"/>
        <v>0</v>
      </c>
      <c r="G22" s="28"/>
      <c r="H22" s="111"/>
      <c r="I22" s="111"/>
      <c r="J22" s="111"/>
    </row>
    <row r="23" spans="1:19" ht="15" customHeight="1" thickBot="1" x14ac:dyDescent="0.25">
      <c r="A23" s="83"/>
      <c r="B23" s="84" t="s">
        <v>14</v>
      </c>
      <c r="C23" s="85">
        <v>0.1</v>
      </c>
      <c r="D23" s="86">
        <v>20</v>
      </c>
      <c r="E23" s="87" t="s">
        <v>11</v>
      </c>
      <c r="F23" s="88">
        <f t="shared" si="0"/>
        <v>1.1000000000000001</v>
      </c>
      <c r="G23" s="28"/>
    </row>
    <row r="24" spans="1:19" ht="15" customHeight="1" thickBot="1" x14ac:dyDescent="0.25">
      <c r="A24" s="16" t="s">
        <v>18</v>
      </c>
      <c r="B24" s="138">
        <v>11</v>
      </c>
      <c r="D24" s="139" t="s">
        <v>48</v>
      </c>
      <c r="E24" s="37"/>
      <c r="F24" s="140">
        <f>SUM(F3:F23)</f>
        <v>23.099999999999998</v>
      </c>
      <c r="G24" s="112"/>
    </row>
    <row r="25" spans="1:19" ht="15" customHeight="1" thickTop="1" x14ac:dyDescent="0.2">
      <c r="A25" s="37" t="s">
        <v>49</v>
      </c>
      <c r="B25" s="37"/>
      <c r="C25" s="21"/>
      <c r="E25" s="37"/>
      <c r="F25" s="93"/>
      <c r="G25" s="93"/>
    </row>
    <row r="26" spans="1:19" ht="15" customHeight="1" x14ac:dyDescent="0.2">
      <c r="B26" s="37"/>
      <c r="E26" s="37"/>
    </row>
    <row r="27" spans="1:19" ht="15" customHeight="1" thickBot="1" x14ac:dyDescent="0.25">
      <c r="A27" s="37"/>
      <c r="B27" s="37"/>
      <c r="C27" s="141"/>
      <c r="D27" s="37"/>
      <c r="E27" s="37"/>
    </row>
    <row r="28" spans="1:19" ht="15" customHeight="1" thickBot="1" x14ac:dyDescent="0.25">
      <c r="A28" s="142" t="s">
        <v>45</v>
      </c>
      <c r="B28" s="143"/>
      <c r="C28" s="144"/>
      <c r="D28" s="145" t="s">
        <v>53</v>
      </c>
      <c r="E28" s="143"/>
      <c r="F28" s="116">
        <f ca="1">TODAY()</f>
        <v>41925</v>
      </c>
      <c r="H28" s="117" t="s">
        <v>54</v>
      </c>
      <c r="I28" s="118"/>
      <c r="J28" s="118"/>
      <c r="K28" s="118"/>
      <c r="L28" s="118"/>
      <c r="M28" s="118"/>
      <c r="N28" s="118"/>
      <c r="O28" s="118"/>
      <c r="P28" s="118"/>
      <c r="Q28" s="118"/>
      <c r="R28" s="119"/>
      <c r="S28" s="37"/>
    </row>
    <row r="29" spans="1:19" ht="15" customHeight="1" x14ac:dyDescent="0.2">
      <c r="A29" s="21"/>
      <c r="B29" s="37"/>
      <c r="C29" s="141"/>
      <c r="D29" s="37"/>
      <c r="E29" s="37"/>
    </row>
    <row r="30" spans="1:19" ht="15" customHeight="1" x14ac:dyDescent="0.2">
      <c r="A30" s="21"/>
      <c r="B30" s="37"/>
      <c r="C30" s="141"/>
      <c r="D30" s="37"/>
      <c r="E30" s="37"/>
    </row>
    <row r="31" spans="1:19" ht="15" customHeight="1" x14ac:dyDescent="0.2">
      <c r="C31" s="141"/>
      <c r="E31" s="146"/>
    </row>
    <row r="32" spans="1:19" ht="15" customHeight="1" x14ac:dyDescent="0.2">
      <c r="C32" s="141"/>
      <c r="E32" s="146"/>
    </row>
    <row r="33" spans="3:5" ht="15" customHeight="1" x14ac:dyDescent="0.2">
      <c r="C33" s="141"/>
      <c r="E33" s="146"/>
    </row>
    <row r="34" spans="3:5" ht="15" customHeight="1" x14ac:dyDescent="0.2">
      <c r="C34" s="141"/>
      <c r="E34" s="146"/>
    </row>
    <row r="35" spans="3:5" ht="15" customHeight="1" x14ac:dyDescent="0.2">
      <c r="C35" s="141"/>
      <c r="E35" s="146"/>
    </row>
    <row r="36" spans="3:5" ht="15" customHeight="1" x14ac:dyDescent="0.2">
      <c r="C36" s="141"/>
      <c r="E36" s="146"/>
    </row>
    <row r="37" spans="3:5" ht="15" customHeight="1" x14ac:dyDescent="0.2">
      <c r="C37" s="141"/>
    </row>
    <row r="38" spans="3:5" ht="15" customHeight="1" x14ac:dyDescent="0.2"/>
    <row r="39" spans="3:5" ht="15" customHeight="1" x14ac:dyDescent="0.2"/>
    <row r="40" spans="3:5" ht="15" customHeight="1" x14ac:dyDescent="0.2"/>
    <row r="41" spans="3:5" ht="15" customHeight="1" x14ac:dyDescent="0.2"/>
    <row r="42" spans="3:5" ht="15" customHeight="1" x14ac:dyDescent="0.2"/>
    <row r="43" spans="3:5" ht="15" customHeight="1" x14ac:dyDescent="0.2"/>
    <row r="44" spans="3:5" ht="15" customHeight="1" x14ac:dyDescent="0.2"/>
    <row r="45" spans="3:5" ht="15" customHeight="1" x14ac:dyDescent="0.2"/>
    <row r="46" spans="3:5" ht="15" customHeight="1" x14ac:dyDescent="0.2"/>
    <row r="47" spans="3:5" ht="15" customHeight="1" x14ac:dyDescent="0.2"/>
    <row r="48" spans="3:5" ht="15" customHeight="1" x14ac:dyDescent="0.2"/>
    <row r="49" ht="15" customHeight="1" x14ac:dyDescent="0.2"/>
  </sheetData>
  <sheetProtection password="CA7B" sheet="1"/>
  <mergeCells count="6">
    <mergeCell ref="K18:K20"/>
    <mergeCell ref="H22:J22"/>
    <mergeCell ref="H15:J15"/>
    <mergeCell ref="H1:J1"/>
    <mergeCell ref="H3:I3"/>
    <mergeCell ref="H4:I4"/>
  </mergeCells>
  <phoneticPr fontId="2" type="noConversion"/>
  <pageMargins left="0.78740157480314965" right="0.19685039370078741" top="0.59055118110236227" bottom="0.59055118110236227" header="0" footer="0"/>
  <pageSetup paperSize="9" scale="8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opLeftCell="A4" zoomScaleNormal="100" workbookViewId="0">
      <selection activeCell="M25" sqref="M25"/>
    </sheetView>
  </sheetViews>
  <sheetFormatPr defaultColWidth="11.42578125" defaultRowHeight="12.75" x14ac:dyDescent="0.2"/>
  <cols>
    <col min="1" max="1" width="10.140625" style="11" customWidth="1"/>
    <col min="2" max="2" width="5" style="11" customWidth="1"/>
    <col min="3" max="3" width="9.5703125" style="11" customWidth="1"/>
    <col min="4" max="4" width="4" style="11" customWidth="1"/>
    <col min="5" max="5" width="10.28515625" style="11" customWidth="1"/>
    <col min="6" max="6" width="14.28515625" style="11" customWidth="1"/>
    <col min="7" max="7" width="3.42578125" style="11" customWidth="1"/>
    <col min="8" max="8" width="7" style="11" bestFit="1" customWidth="1"/>
    <col min="9" max="9" width="9.140625" style="11" customWidth="1"/>
    <col min="10" max="10" width="9.28515625" style="11" bestFit="1" customWidth="1"/>
    <col min="11" max="11" width="7.5703125" style="11" customWidth="1"/>
    <col min="12" max="12" width="7.7109375" style="11" customWidth="1"/>
    <col min="13" max="13" width="8.28515625" style="11" bestFit="1" customWidth="1"/>
    <col min="14" max="14" width="13.28515625" style="11" bestFit="1" customWidth="1"/>
    <col min="15" max="15" width="6.85546875" style="11" customWidth="1"/>
    <col min="16" max="16" width="8.42578125" style="11" customWidth="1"/>
    <col min="17" max="18" width="11.42578125" style="11"/>
    <col min="19" max="19" width="2.7109375" style="11" customWidth="1"/>
    <col min="20" max="16384" width="11.42578125" style="11"/>
  </cols>
  <sheetData>
    <row r="1" spans="1:16" ht="23.25" customHeight="1" thickBot="1" x14ac:dyDescent="0.3">
      <c r="A1" s="10" t="s">
        <v>35</v>
      </c>
      <c r="F1" s="8">
        <v>18</v>
      </c>
      <c r="G1" s="12"/>
      <c r="H1" s="13"/>
      <c r="I1" s="13"/>
      <c r="J1" s="13"/>
      <c r="K1" s="14"/>
    </row>
    <row r="2" spans="1:16" ht="15" customHeight="1" thickBot="1" x14ac:dyDescent="0.25">
      <c r="A2" s="15"/>
      <c r="B2" s="16"/>
      <c r="C2" s="17" t="s">
        <v>9</v>
      </c>
      <c r="D2" s="18" t="s">
        <v>55</v>
      </c>
      <c r="E2" s="19"/>
      <c r="F2" s="20" t="s">
        <v>37</v>
      </c>
      <c r="G2" s="21"/>
    </row>
    <row r="3" spans="1:16" ht="15" customHeight="1" x14ac:dyDescent="0.3">
      <c r="A3" s="22" t="s">
        <v>27</v>
      </c>
      <c r="B3" s="23" t="s">
        <v>10</v>
      </c>
      <c r="C3" s="24">
        <v>0.4</v>
      </c>
      <c r="D3" s="25">
        <v>20</v>
      </c>
      <c r="E3" s="26" t="s">
        <v>11</v>
      </c>
      <c r="F3" s="27">
        <f>C3*$B$18*$F$1/D3</f>
        <v>3.96</v>
      </c>
      <c r="G3" s="28"/>
      <c r="H3" s="29"/>
      <c r="I3" s="29"/>
      <c r="J3" s="30"/>
      <c r="K3" s="31"/>
      <c r="L3" s="31"/>
      <c r="M3" s="31"/>
      <c r="N3" s="31"/>
      <c r="O3" s="32"/>
      <c r="P3" s="32"/>
    </row>
    <row r="4" spans="1:16" ht="15" customHeight="1" thickBot="1" x14ac:dyDescent="0.35">
      <c r="A4" s="33" t="s">
        <v>15</v>
      </c>
      <c r="B4" s="34" t="s">
        <v>13</v>
      </c>
      <c r="C4" s="35">
        <v>0</v>
      </c>
      <c r="D4" s="36">
        <v>20</v>
      </c>
      <c r="E4" s="37" t="s">
        <v>11</v>
      </c>
      <c r="F4" s="38">
        <f t="shared" ref="F4:F17" si="0">C4*$B$18*$F$1/D4</f>
        <v>0</v>
      </c>
      <c r="G4" s="28"/>
      <c r="H4" s="39" t="s">
        <v>41</v>
      </c>
      <c r="I4" s="39"/>
      <c r="J4" s="40"/>
      <c r="K4" s="31"/>
      <c r="L4" s="31"/>
      <c r="M4" s="31"/>
      <c r="N4" s="31"/>
      <c r="O4" s="41"/>
      <c r="P4" s="41"/>
    </row>
    <row r="5" spans="1:16" ht="15" customHeight="1" x14ac:dyDescent="0.2">
      <c r="A5" s="42"/>
      <c r="B5" s="43" t="s">
        <v>14</v>
      </c>
      <c r="C5" s="44">
        <v>0.4</v>
      </c>
      <c r="D5" s="45">
        <v>20</v>
      </c>
      <c r="E5" s="46" t="s">
        <v>11</v>
      </c>
      <c r="F5" s="47">
        <f t="shared" si="0"/>
        <v>3.96</v>
      </c>
      <c r="G5" s="28"/>
      <c r="H5" s="48"/>
      <c r="I5" s="49" t="s">
        <v>0</v>
      </c>
      <c r="J5" s="49"/>
      <c r="K5" s="49" t="s">
        <v>1</v>
      </c>
      <c r="L5" s="49"/>
      <c r="M5" s="50"/>
      <c r="N5" s="50"/>
      <c r="O5" s="51" t="s">
        <v>2</v>
      </c>
      <c r="P5" s="52"/>
    </row>
    <row r="6" spans="1:16" ht="15" customHeight="1" x14ac:dyDescent="0.2">
      <c r="A6" s="53" t="s">
        <v>28</v>
      </c>
      <c r="B6" s="54" t="s">
        <v>10</v>
      </c>
      <c r="C6" s="35">
        <v>0.15</v>
      </c>
      <c r="D6" s="36">
        <v>20</v>
      </c>
      <c r="E6" s="37" t="s">
        <v>11</v>
      </c>
      <c r="F6" s="38">
        <f t="shared" si="0"/>
        <v>1.4849999999999999</v>
      </c>
      <c r="G6" s="28"/>
      <c r="H6" s="55"/>
      <c r="I6" s="52"/>
      <c r="J6" s="52"/>
      <c r="K6" s="52"/>
      <c r="L6" s="52" t="s">
        <v>3</v>
      </c>
      <c r="M6" s="9">
        <f>$B$18</f>
        <v>11</v>
      </c>
      <c r="N6" s="56"/>
      <c r="O6" s="57"/>
      <c r="P6" s="58"/>
    </row>
    <row r="7" spans="1:16" ht="15" customHeight="1" x14ac:dyDescent="0.2">
      <c r="A7" s="59" t="s">
        <v>12</v>
      </c>
      <c r="B7" s="34" t="s">
        <v>13</v>
      </c>
      <c r="C7" s="35">
        <v>0</v>
      </c>
      <c r="D7" s="36">
        <v>20</v>
      </c>
      <c r="E7" s="37" t="s">
        <v>11</v>
      </c>
      <c r="F7" s="38">
        <f t="shared" si="0"/>
        <v>0</v>
      </c>
      <c r="G7" s="28"/>
      <c r="H7" s="60"/>
      <c r="I7" s="52"/>
      <c r="J7" s="52"/>
      <c r="K7" s="52"/>
      <c r="L7" s="52" t="s">
        <v>4</v>
      </c>
      <c r="M7" s="2">
        <f>M6-M8</f>
        <v>10</v>
      </c>
      <c r="N7" s="37"/>
      <c r="O7" s="61"/>
      <c r="P7" s="37"/>
    </row>
    <row r="8" spans="1:16" ht="15" customHeight="1" x14ac:dyDescent="0.2">
      <c r="A8" s="42"/>
      <c r="B8" s="43" t="s">
        <v>14</v>
      </c>
      <c r="C8" s="44">
        <v>0.15</v>
      </c>
      <c r="D8" s="45">
        <v>20</v>
      </c>
      <c r="E8" s="46" t="s">
        <v>11</v>
      </c>
      <c r="F8" s="47">
        <f t="shared" si="0"/>
        <v>1.4849999999999999</v>
      </c>
      <c r="G8" s="28"/>
      <c r="H8" s="60"/>
      <c r="I8" s="52"/>
      <c r="J8" s="52"/>
      <c r="K8" s="62"/>
      <c r="L8" s="52" t="s">
        <v>42</v>
      </c>
      <c r="M8" s="63">
        <v>1</v>
      </c>
      <c r="N8" s="37"/>
      <c r="O8" s="61"/>
      <c r="P8" s="37"/>
    </row>
    <row r="9" spans="1:16" ht="15" customHeight="1" x14ac:dyDescent="0.2">
      <c r="A9" s="64" t="s">
        <v>29</v>
      </c>
      <c r="B9" s="65" t="s">
        <v>10</v>
      </c>
      <c r="C9" s="35">
        <v>0.1</v>
      </c>
      <c r="D9" s="36">
        <v>20</v>
      </c>
      <c r="E9" s="37" t="s">
        <v>11</v>
      </c>
      <c r="F9" s="38">
        <f t="shared" si="0"/>
        <v>0.99</v>
      </c>
      <c r="G9" s="28"/>
      <c r="H9" s="66" t="s">
        <v>36</v>
      </c>
      <c r="I9" s="52">
        <v>2</v>
      </c>
      <c r="J9" s="52" t="s">
        <v>5</v>
      </c>
      <c r="K9" s="62">
        <v>1</v>
      </c>
      <c r="L9" s="52"/>
      <c r="M9" s="2"/>
      <c r="N9" s="4" t="s">
        <v>19</v>
      </c>
      <c r="O9" s="5">
        <f>M6*M10-O10-O11-M10*M8</f>
        <v>60.210000000000008</v>
      </c>
      <c r="P9" s="3"/>
    </row>
    <row r="10" spans="1:16" ht="15" customHeight="1" x14ac:dyDescent="0.2">
      <c r="A10" s="67" t="s">
        <v>17</v>
      </c>
      <c r="B10" s="34" t="s">
        <v>13</v>
      </c>
      <c r="C10" s="35">
        <v>0</v>
      </c>
      <c r="D10" s="36">
        <v>20</v>
      </c>
      <c r="E10" s="37" t="s">
        <v>11</v>
      </c>
      <c r="F10" s="38">
        <f t="shared" si="0"/>
        <v>0</v>
      </c>
      <c r="G10" s="28"/>
      <c r="H10" s="60"/>
      <c r="I10" s="52"/>
      <c r="J10" s="52"/>
      <c r="K10" s="62"/>
      <c r="L10" s="52" t="s">
        <v>6</v>
      </c>
      <c r="M10" s="68">
        <f>$F$1</f>
        <v>18</v>
      </c>
      <c r="N10" s="4" t="s">
        <v>56</v>
      </c>
      <c r="O10" s="5">
        <f>M11/2</f>
        <v>99</v>
      </c>
      <c r="P10" s="37"/>
    </row>
    <row r="11" spans="1:16" ht="15" customHeight="1" x14ac:dyDescent="0.2">
      <c r="A11" s="42"/>
      <c r="B11" s="43" t="s">
        <v>14</v>
      </c>
      <c r="C11" s="44">
        <v>0.1</v>
      </c>
      <c r="D11" s="45">
        <v>20</v>
      </c>
      <c r="E11" s="46" t="s">
        <v>11</v>
      </c>
      <c r="F11" s="47">
        <f t="shared" si="0"/>
        <v>0.99</v>
      </c>
      <c r="G11" s="28"/>
      <c r="H11" s="60"/>
      <c r="I11" s="52"/>
      <c r="J11" s="52"/>
      <c r="K11" s="62"/>
      <c r="L11" s="52" t="s">
        <v>32</v>
      </c>
      <c r="M11" s="2">
        <f>M10*M6</f>
        <v>198</v>
      </c>
      <c r="N11" s="4" t="s">
        <v>38</v>
      </c>
      <c r="O11" s="5">
        <f>F18</f>
        <v>20.79</v>
      </c>
      <c r="P11" s="37"/>
    </row>
    <row r="12" spans="1:16" ht="15" customHeight="1" thickBot="1" x14ac:dyDescent="0.25">
      <c r="A12" s="64" t="s">
        <v>30</v>
      </c>
      <c r="B12" s="69" t="s">
        <v>10</v>
      </c>
      <c r="C12" s="35">
        <v>0.1</v>
      </c>
      <c r="D12" s="36">
        <v>20</v>
      </c>
      <c r="E12" s="37" t="s">
        <v>11</v>
      </c>
      <c r="F12" s="38">
        <f t="shared" si="0"/>
        <v>0.99</v>
      </c>
      <c r="G12" s="28"/>
      <c r="H12" s="70"/>
      <c r="I12" s="71"/>
      <c r="J12" s="71"/>
      <c r="K12" s="72"/>
      <c r="L12" s="71"/>
      <c r="M12" s="73"/>
      <c r="N12" s="74" t="s">
        <v>39</v>
      </c>
      <c r="O12" s="6">
        <f>SUM(O9:O11)</f>
        <v>180</v>
      </c>
      <c r="P12" s="37"/>
    </row>
    <row r="13" spans="1:16" ht="15" customHeight="1" x14ac:dyDescent="0.2">
      <c r="A13" s="75" t="s">
        <v>16</v>
      </c>
      <c r="B13" s="34" t="s">
        <v>13</v>
      </c>
      <c r="C13" s="35">
        <v>0</v>
      </c>
      <c r="D13" s="36">
        <v>20</v>
      </c>
      <c r="E13" s="37" t="s">
        <v>11</v>
      </c>
      <c r="F13" s="38">
        <f t="shared" si="0"/>
        <v>0</v>
      </c>
      <c r="G13" s="28"/>
      <c r="H13" s="58"/>
      <c r="I13" s="76"/>
      <c r="J13" s="76"/>
      <c r="K13" s="76"/>
      <c r="L13" s="76"/>
      <c r="M13" s="77"/>
      <c r="N13" s="77"/>
      <c r="O13" s="1"/>
      <c r="P13" s="37"/>
    </row>
    <row r="14" spans="1:16" ht="15" customHeight="1" x14ac:dyDescent="0.2">
      <c r="A14" s="42"/>
      <c r="B14" s="43" t="s">
        <v>14</v>
      </c>
      <c r="C14" s="44">
        <v>0.1</v>
      </c>
      <c r="D14" s="45">
        <v>20</v>
      </c>
      <c r="E14" s="46" t="s">
        <v>11</v>
      </c>
      <c r="F14" s="47">
        <f t="shared" si="0"/>
        <v>0.99</v>
      </c>
      <c r="G14" s="28"/>
    </row>
    <row r="15" spans="1:16" ht="15" customHeight="1" x14ac:dyDescent="0.2">
      <c r="A15" s="64" t="s">
        <v>31</v>
      </c>
      <c r="B15" s="54" t="s">
        <v>10</v>
      </c>
      <c r="C15" s="78">
        <v>0.3</v>
      </c>
      <c r="D15" s="79">
        <v>20</v>
      </c>
      <c r="E15" s="80" t="s">
        <v>11</v>
      </c>
      <c r="F15" s="38">
        <f t="shared" si="0"/>
        <v>2.9699999999999998</v>
      </c>
      <c r="G15" s="28"/>
    </row>
    <row r="16" spans="1:16" ht="15" customHeight="1" x14ac:dyDescent="0.2">
      <c r="A16" s="81" t="s">
        <v>12</v>
      </c>
      <c r="B16" s="82" t="s">
        <v>13</v>
      </c>
      <c r="C16" s="78">
        <v>0</v>
      </c>
      <c r="D16" s="79">
        <v>10</v>
      </c>
      <c r="E16" s="80" t="s">
        <v>11</v>
      </c>
      <c r="F16" s="38">
        <f t="shared" si="0"/>
        <v>0</v>
      </c>
      <c r="G16" s="28"/>
    </row>
    <row r="17" spans="1:19" ht="15" customHeight="1" thickBot="1" x14ac:dyDescent="0.25">
      <c r="A17" s="83"/>
      <c r="B17" s="84" t="s">
        <v>14</v>
      </c>
      <c r="C17" s="85">
        <v>0.3</v>
      </c>
      <c r="D17" s="86">
        <v>20</v>
      </c>
      <c r="E17" s="87" t="s">
        <v>11</v>
      </c>
      <c r="F17" s="88">
        <f t="shared" si="0"/>
        <v>2.9699999999999998</v>
      </c>
      <c r="G17" s="28"/>
    </row>
    <row r="18" spans="1:19" ht="15" customHeight="1" thickBot="1" x14ac:dyDescent="0.25">
      <c r="A18" s="16" t="s">
        <v>18</v>
      </c>
      <c r="B18" s="89">
        <v>11</v>
      </c>
      <c r="C18" s="90" t="s">
        <v>43</v>
      </c>
      <c r="D18" s="90"/>
      <c r="E18" s="90"/>
      <c r="F18" s="91">
        <f>SUM(F3:F17)</f>
        <v>20.79</v>
      </c>
      <c r="G18" s="28"/>
      <c r="H18" s="13" t="s">
        <v>51</v>
      </c>
      <c r="I18" s="13"/>
      <c r="J18" s="13"/>
    </row>
    <row r="19" spans="1:19" ht="15" customHeight="1" thickTop="1" x14ac:dyDescent="0.2">
      <c r="A19" s="92" t="s">
        <v>44</v>
      </c>
      <c r="B19" s="37"/>
      <c r="C19" s="21"/>
      <c r="E19" s="37"/>
      <c r="F19" s="93"/>
      <c r="G19" s="28"/>
      <c r="H19" s="94" t="s">
        <v>7</v>
      </c>
      <c r="I19" s="95" t="s">
        <v>8</v>
      </c>
      <c r="J19" s="96" t="s">
        <v>40</v>
      </c>
      <c r="K19" s="97"/>
    </row>
    <row r="20" spans="1:19" ht="15" customHeight="1" x14ac:dyDescent="0.2">
      <c r="A20" s="98"/>
      <c r="B20" s="80"/>
      <c r="C20" s="99"/>
      <c r="D20" s="100"/>
      <c r="E20" s="80"/>
      <c r="F20" s="101"/>
      <c r="G20" s="28"/>
      <c r="H20" s="55">
        <v>1</v>
      </c>
      <c r="I20" s="37">
        <v>95</v>
      </c>
      <c r="J20" s="37">
        <v>15</v>
      </c>
      <c r="K20" s="61"/>
    </row>
    <row r="21" spans="1:19" ht="15" customHeight="1" x14ac:dyDescent="0.2">
      <c r="A21" s="102"/>
      <c r="B21" s="80"/>
      <c r="C21" s="99"/>
      <c r="D21" s="100"/>
      <c r="E21" s="80"/>
      <c r="F21" s="101"/>
      <c r="G21" s="28"/>
      <c r="H21" s="103">
        <v>2</v>
      </c>
      <c r="I21" s="104">
        <v>94</v>
      </c>
      <c r="J21" s="104">
        <v>0.5</v>
      </c>
      <c r="K21" s="105" t="s">
        <v>33</v>
      </c>
      <c r="L21" s="14"/>
    </row>
    <row r="22" spans="1:19" ht="15" customHeight="1" x14ac:dyDescent="0.2">
      <c r="A22" s="106"/>
      <c r="B22" s="80"/>
      <c r="C22" s="99"/>
      <c r="D22" s="100"/>
      <c r="E22" s="80"/>
      <c r="F22" s="101"/>
      <c r="G22" s="28"/>
      <c r="H22" s="103">
        <v>3</v>
      </c>
      <c r="I22" s="104">
        <v>54</v>
      </c>
      <c r="J22" s="104">
        <v>1.5</v>
      </c>
      <c r="K22" s="105"/>
    </row>
    <row r="23" spans="1:19" ht="15" customHeight="1" x14ac:dyDescent="0.2">
      <c r="A23" s="98"/>
      <c r="B23" s="80"/>
      <c r="C23" s="99"/>
      <c r="D23" s="100"/>
      <c r="E23" s="80"/>
      <c r="F23" s="101"/>
      <c r="G23" s="28"/>
      <c r="H23" s="103">
        <v>4</v>
      </c>
      <c r="I23" s="104">
        <v>72</v>
      </c>
      <c r="J23" s="104">
        <v>1</v>
      </c>
      <c r="K23" s="105"/>
    </row>
    <row r="24" spans="1:19" ht="15" customHeight="1" thickBot="1" x14ac:dyDescent="0.25">
      <c r="G24" s="28"/>
      <c r="H24" s="107">
        <v>5</v>
      </c>
      <c r="I24" s="108">
        <v>60</v>
      </c>
      <c r="J24" s="109">
        <v>30</v>
      </c>
      <c r="K24" s="110"/>
    </row>
    <row r="25" spans="1:19" ht="15" customHeight="1" x14ac:dyDescent="0.2">
      <c r="G25" s="28"/>
      <c r="H25" s="111"/>
      <c r="I25" s="111"/>
      <c r="J25" s="111"/>
    </row>
    <row r="26" spans="1:19" ht="15" customHeight="1" x14ac:dyDescent="0.2">
      <c r="G26" s="28"/>
    </row>
    <row r="27" spans="1:19" ht="15" customHeight="1" thickBot="1" x14ac:dyDescent="0.25">
      <c r="G27" s="112"/>
    </row>
    <row r="28" spans="1:19" ht="15" customHeight="1" thickBot="1" x14ac:dyDescent="0.25">
      <c r="A28" s="113" t="s">
        <v>45</v>
      </c>
      <c r="B28" s="114"/>
      <c r="C28" s="114"/>
      <c r="D28" s="115" t="s">
        <v>46</v>
      </c>
      <c r="E28" s="114"/>
      <c r="F28" s="116">
        <f ca="1">TODAY()</f>
        <v>41925</v>
      </c>
      <c r="G28" s="93"/>
      <c r="H28" s="117" t="s">
        <v>54</v>
      </c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9"/>
    </row>
    <row r="29" spans="1:19" ht="15" customHeight="1" x14ac:dyDescent="0.2">
      <c r="B29" s="37"/>
      <c r="E29" s="37"/>
    </row>
    <row r="30" spans="1:19" ht="15" customHeight="1" x14ac:dyDescent="0.2">
      <c r="A30" s="37"/>
      <c r="B30" s="37"/>
      <c r="D30" s="37"/>
      <c r="E30" s="37"/>
    </row>
    <row r="31" spans="1:19" ht="15" customHeight="1" x14ac:dyDescent="0.2">
      <c r="A31" s="37"/>
      <c r="B31" s="80"/>
      <c r="D31" s="37"/>
      <c r="E31" s="37"/>
    </row>
    <row r="32" spans="1:19" ht="15" customHeight="1" x14ac:dyDescent="0.2">
      <c r="A32" s="37"/>
      <c r="B32" s="80"/>
      <c r="D32" s="37"/>
      <c r="E32" s="37"/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</sheetData>
  <sheetProtection password="CA7B" sheet="1"/>
  <mergeCells count="7">
    <mergeCell ref="H1:J1"/>
    <mergeCell ref="H3:I3"/>
    <mergeCell ref="H4:I4"/>
    <mergeCell ref="K21:K23"/>
    <mergeCell ref="C18:E18"/>
    <mergeCell ref="H25:J25"/>
    <mergeCell ref="H18:J18"/>
  </mergeCells>
  <phoneticPr fontId="2" type="noConversion"/>
  <pageMargins left="0.78740157480314965" right="0.19685039370078741" top="0.59055118110236227" bottom="0.59055118110236227" header="0" footer="0"/>
  <pageSetup paperSize="9" scale="87" orientation="landscape" horizontalDpi="300" verticalDpi="300" r:id="rId1"/>
  <headerFooter alignWithMargins="0"/>
  <ignoredErrors>
    <ignoredError sqref="M6 M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Lysi MP 58</vt:lpstr>
      <vt:lpstr>Lysi MP 54</vt:lpstr>
    </vt:vector>
  </TitlesOfParts>
  <Company>Ökologie u. Evolution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BIOMAN1</dc:creator>
  <cp:lastModifiedBy>Rodriguez, Paula</cp:lastModifiedBy>
  <cp:lastPrinted>2013-10-15T14:47:36Z</cp:lastPrinted>
  <dcterms:created xsi:type="dcterms:W3CDTF">2000-08-27T15:42:27Z</dcterms:created>
  <dcterms:modified xsi:type="dcterms:W3CDTF">2014-10-13T15:26:33Z</dcterms:modified>
</cp:coreProperties>
</file>