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awag\userdata\vorburch\My Documents\aphid project\protocols\"/>
    </mc:Choice>
  </mc:AlternateContent>
  <bookViews>
    <workbookView xWindow="0" yWindow="0" windowWidth="22230" windowHeight="94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49" i="1"/>
  <c r="E9" i="1" l="1"/>
  <c r="J13" i="1" l="1"/>
  <c r="J10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5" i="1" s="1"/>
  <c r="E14" i="1"/>
  <c r="E13" i="1"/>
  <c r="E12" i="1"/>
  <c r="E11" i="1"/>
  <c r="F9" i="1" s="1"/>
  <c r="E10" i="1"/>
  <c r="F27" i="1" l="1"/>
  <c r="F24" i="1"/>
  <c r="F12" i="1"/>
  <c r="F21" i="1"/>
  <c r="F18" i="1"/>
  <c r="F30" i="1"/>
  <c r="E34" i="1"/>
  <c r="J9" i="1" s="1"/>
  <c r="J11" i="1" s="1"/>
</calcChain>
</file>

<file path=xl/sharedStrings.xml><?xml version="1.0" encoding="utf-8"?>
<sst xmlns="http://schemas.openxmlformats.org/spreadsheetml/2006/main" count="84" uniqueCount="56">
  <si>
    <t>Primer Mix Aphis 60 °C</t>
  </si>
  <si>
    <t>#Samples</t>
  </si>
  <si>
    <t>PET</t>
  </si>
  <si>
    <t>NED</t>
  </si>
  <si>
    <t>Af-86</t>
  </si>
  <si>
    <t>VIC</t>
  </si>
  <si>
    <t>Af-85</t>
  </si>
  <si>
    <t>FAM</t>
  </si>
  <si>
    <t>Af-F</t>
  </si>
  <si>
    <t>Af-82</t>
  </si>
  <si>
    <t>Af-50</t>
  </si>
  <si>
    <t>Af-beta</t>
  </si>
  <si>
    <t>Af-48</t>
  </si>
  <si>
    <t>Af-181</t>
  </si>
  <si>
    <t>F&amp;C</t>
  </si>
  <si>
    <t>R</t>
  </si>
  <si>
    <t>F</t>
  </si>
  <si>
    <t>working conc. [μM]</t>
  </si>
  <si>
    <t>Marker,
label</t>
  </si>
  <si>
    <t>total primer Mix [μl]:</t>
  </si>
  <si>
    <t>Mastermix</t>
  </si>
  <si>
    <t>total [μl]/ tube</t>
  </si>
  <si>
    <t>DNA [μl]/ tube</t>
  </si>
  <si>
    <t>Primer-Mix</t>
  </si>
  <si>
    <t>Mastermix*</t>
  </si>
  <si>
    <t>Water</t>
  </si>
  <si>
    <t>Total MM:</t>
  </si>
  <si>
    <t>* 2x Qiagen Multiplex PCR Mastermix</t>
  </si>
  <si>
    <t>PCR-Program:</t>
  </si>
  <si>
    <t>step</t>
  </si>
  <si>
    <t>temp</t>
  </si>
  <si>
    <t>time [min]</t>
  </si>
  <si>
    <t>repeat steps 2-4 30x</t>
  </si>
  <si>
    <t>conc. in
PCR [μM]**</t>
  </si>
  <si>
    <t>sum</t>
  </si>
  <si>
    <t>Multiplex PCR Aphis fabae Protocol from Paula, adapted by Elena (July 2019)</t>
  </si>
  <si>
    <t>**careful, forward and reverse primer usually already mixed</t>
  </si>
  <si>
    <t>foward and reverse primer are usually already mixed: you take the amount in column "sum"</t>
  </si>
  <si>
    <t>use the 2x Qiagen Multiplex PCR Mastermix</t>
  </si>
  <si>
    <t>dilute your sample 1:100 after the PCR (November 2020)</t>
  </si>
  <si>
    <t>mix LIZ Size marker and HiDi as follows:</t>
  </si>
  <si>
    <t>x</t>
  </si>
  <si>
    <t>total LIZ</t>
  </si>
  <si>
    <t>total HiDi</t>
  </si>
  <si>
    <t>LIZ per well [μl]</t>
  </si>
  <si>
    <t>HiDi per well [μl]</t>
  </si>
  <si>
    <t>prepare the Mastermix for a bit more than your true number of samples (+4%)</t>
  </si>
  <si>
    <t>=</t>
  </si>
  <si>
    <t>use 10[μl] LIZ/HiDi mix + 1[μl] sample per well</t>
  </si>
  <si>
    <t>take care to use the appropriate ABI-plates</t>
  </si>
  <si>
    <t>To prepare the plate for Fragment Analysis at the GDC:</t>
  </si>
  <si>
    <t>here you find infos about how to fill out the sample sheet with sample names etc before bringing the plate to the GDC:</t>
  </si>
  <si>
    <t>https://gdc.ethz.ch/support/laboratory/equipment/3730xl-dna-analyzer--abi-.html</t>
  </si>
  <si>
    <t>we pay per 1/2 plate. if you have only 1/2 plate, fill only every second column of the ABI plate with your samples (i.e. only the odd column numbers)</t>
  </si>
  <si>
    <t>fill any empty wells with water</t>
  </si>
  <si>
    <t>Infos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</si>
</sst>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164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7" xfId="0" applyFont="1" applyBorder="1"/>
    <xf numFmtId="0" fontId="0" fillId="0" borderId="7" xfId="0" applyBorder="1"/>
    <xf numFmtId="0" fontId="3" fillId="0" borderId="7" xfId="0" applyFont="1" applyBorder="1"/>
    <xf numFmtId="0" fontId="4" fillId="0" borderId="7" xfId="0" applyFont="1" applyBorder="1"/>
    <xf numFmtId="0" fontId="5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2" borderId="2" xfId="0" applyFill="1" applyBorder="1"/>
    <xf numFmtId="0" fontId="0" fillId="0" borderId="10" xfId="0" applyBorder="1"/>
    <xf numFmtId="0" fontId="0" fillId="4" borderId="10" xfId="0" applyFill="1" applyBorder="1"/>
    <xf numFmtId="0" fontId="0" fillId="5" borderId="2" xfId="0" applyFill="1" applyBorder="1"/>
    <xf numFmtId="0" fontId="0" fillId="6" borderId="10" xfId="0" applyFill="1" applyBorder="1"/>
    <xf numFmtId="0" fontId="2" fillId="0" borderId="0" xfId="0" applyFont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0" xfId="0" applyAlignment="1">
      <alignment horizontal="center"/>
    </xf>
    <xf numFmtId="17" fontId="0" fillId="0" borderId="0" xfId="0" applyNumberFormat="1"/>
    <xf numFmtId="0" fontId="6" fillId="0" borderId="0" xfId="0" applyFont="1" applyBorder="1"/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/>
    <xf numFmtId="0" fontId="7" fillId="8" borderId="0" xfId="0" applyFont="1" applyFill="1"/>
    <xf numFmtId="0" fontId="0" fillId="0" borderId="0" xfId="0" applyFill="1" applyAlignment="1">
      <alignment horizontal="center"/>
    </xf>
    <xf numFmtId="0" fontId="8" fillId="0" borderId="0" xfId="1" applyAlignment="1">
      <alignment vertic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dc.ethz.ch/support/laboratory/equipment/3730xl-dna-analyzer--abi-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workbookViewId="0">
      <selection activeCell="R35" sqref="R35"/>
    </sheetView>
  </sheetViews>
  <sheetFormatPr defaultRowHeight="15" x14ac:dyDescent="0.25"/>
  <cols>
    <col min="2" max="2" width="10.140625" customWidth="1"/>
    <col min="3" max="3" width="12" customWidth="1"/>
    <col min="4" max="4" width="14.140625" customWidth="1"/>
    <col min="5" max="5" width="10.140625" customWidth="1"/>
    <col min="6" max="7" width="9.140625" style="7"/>
    <col min="9" max="9" width="16" customWidth="1"/>
    <col min="11" max="11" width="11.28515625" customWidth="1"/>
  </cols>
  <sheetData>
    <row r="1" spans="1:15" x14ac:dyDescent="0.25">
      <c r="A1" s="45"/>
    </row>
    <row r="2" spans="1:15" x14ac:dyDescent="0.25">
      <c r="A2" t="s">
        <v>35</v>
      </c>
    </row>
    <row r="4" spans="1:15" s="26" customFormat="1" ht="18.75" x14ac:dyDescent="0.3">
      <c r="A4" s="52" t="s">
        <v>0</v>
      </c>
      <c r="F4" s="32"/>
      <c r="G4" s="32"/>
      <c r="I4" s="52" t="s">
        <v>20</v>
      </c>
    </row>
    <row r="5" spans="1:15" x14ac:dyDescent="0.25">
      <c r="F5" s="33"/>
      <c r="G5" s="33"/>
    </row>
    <row r="6" spans="1:15" x14ac:dyDescent="0.25">
      <c r="A6" t="s">
        <v>1</v>
      </c>
      <c r="B6" s="2">
        <v>98</v>
      </c>
      <c r="D6" t="s">
        <v>21</v>
      </c>
      <c r="E6" s="2">
        <v>11</v>
      </c>
      <c r="F6" s="33"/>
      <c r="G6" s="33"/>
      <c r="H6" s="1"/>
      <c r="I6" t="s">
        <v>22</v>
      </c>
      <c r="J6" s="2">
        <v>1</v>
      </c>
    </row>
    <row r="8" spans="1:15" s="1" customFormat="1" ht="30" customHeight="1" x14ac:dyDescent="0.25">
      <c r="A8" s="19" t="s">
        <v>18</v>
      </c>
      <c r="B8" s="9"/>
      <c r="C8" s="20" t="s">
        <v>33</v>
      </c>
      <c r="D8" s="5" t="s">
        <v>17</v>
      </c>
      <c r="E8" s="35"/>
      <c r="F8" s="47" t="s">
        <v>34</v>
      </c>
      <c r="G8" s="34"/>
    </row>
    <row r="9" spans="1:15" x14ac:dyDescent="0.25">
      <c r="A9" s="10" t="s">
        <v>8</v>
      </c>
      <c r="B9" s="21" t="s">
        <v>14</v>
      </c>
      <c r="C9" s="11">
        <v>0.1</v>
      </c>
      <c r="D9" s="8">
        <v>20</v>
      </c>
      <c r="E9" s="38">
        <f>C9*E6*B6/D9</f>
        <v>5.3900000000000006</v>
      </c>
      <c r="F9" s="55">
        <f>E9+E11</f>
        <v>10.780000000000001</v>
      </c>
      <c r="G9" s="36"/>
      <c r="I9" s="4" t="s">
        <v>23</v>
      </c>
      <c r="J9" s="27">
        <f>E34</f>
        <v>226.38000000000002</v>
      </c>
    </row>
    <row r="10" spans="1:15" x14ac:dyDescent="0.25">
      <c r="A10" s="12" t="s">
        <v>2</v>
      </c>
      <c r="B10" s="22" t="s">
        <v>16</v>
      </c>
      <c r="C10" s="7">
        <v>0</v>
      </c>
      <c r="D10" s="22">
        <v>20</v>
      </c>
      <c r="E10" s="38">
        <f>C10*E6*B6/D10</f>
        <v>0</v>
      </c>
      <c r="F10" s="56"/>
      <c r="G10" s="37"/>
      <c r="I10" s="4" t="s">
        <v>24</v>
      </c>
      <c r="J10" s="4">
        <f>0.5*E6*B6</f>
        <v>539</v>
      </c>
    </row>
    <row r="11" spans="1:15" x14ac:dyDescent="0.25">
      <c r="A11" s="17"/>
      <c r="B11" s="6" t="s">
        <v>15</v>
      </c>
      <c r="C11" s="18">
        <v>0.1</v>
      </c>
      <c r="D11" s="6">
        <v>20</v>
      </c>
      <c r="E11" s="38">
        <f>C11*E6*B6/D11</f>
        <v>5.3900000000000006</v>
      </c>
      <c r="F11" s="56"/>
      <c r="G11" s="37"/>
      <c r="I11" s="4" t="s">
        <v>25</v>
      </c>
      <c r="J11" s="27">
        <f>J13-J10-J9</f>
        <v>214.61999999999998</v>
      </c>
    </row>
    <row r="12" spans="1:15" x14ac:dyDescent="0.25">
      <c r="A12" s="13" t="s">
        <v>9</v>
      </c>
      <c r="B12" s="23" t="s">
        <v>14</v>
      </c>
      <c r="C12" s="7">
        <v>0.4</v>
      </c>
      <c r="D12" s="41">
        <v>20</v>
      </c>
      <c r="E12" s="38">
        <f>C12*E6*B6/D12</f>
        <v>21.560000000000002</v>
      </c>
      <c r="F12" s="55">
        <f>E12+E14</f>
        <v>43.120000000000005</v>
      </c>
      <c r="G12" s="36"/>
      <c r="O12" s="3"/>
    </row>
    <row r="13" spans="1:15" x14ac:dyDescent="0.25">
      <c r="A13" s="14" t="s">
        <v>3</v>
      </c>
      <c r="B13" s="22" t="s">
        <v>16</v>
      </c>
      <c r="C13" s="7">
        <v>0</v>
      </c>
      <c r="D13" s="41">
        <v>20</v>
      </c>
      <c r="E13" s="38">
        <f>C13*E6*B6/D13</f>
        <v>0</v>
      </c>
      <c r="F13" s="56"/>
      <c r="G13" s="37"/>
      <c r="I13" s="1" t="s">
        <v>26</v>
      </c>
      <c r="J13">
        <f>(E6-J6)*B6</f>
        <v>980</v>
      </c>
    </row>
    <row r="14" spans="1:15" x14ac:dyDescent="0.25">
      <c r="A14" s="13"/>
      <c r="B14" s="22" t="s">
        <v>15</v>
      </c>
      <c r="C14" s="7">
        <v>0.4</v>
      </c>
      <c r="D14" s="41">
        <v>20</v>
      </c>
      <c r="E14" s="38">
        <f>C14*E6*B6/D14</f>
        <v>21.560000000000002</v>
      </c>
      <c r="F14" s="56"/>
      <c r="G14" s="37"/>
    </row>
    <row r="15" spans="1:15" x14ac:dyDescent="0.25">
      <c r="A15" s="10" t="s">
        <v>4</v>
      </c>
      <c r="B15" s="24" t="s">
        <v>14</v>
      </c>
      <c r="C15" s="11">
        <v>0.2</v>
      </c>
      <c r="D15" s="42">
        <v>20</v>
      </c>
      <c r="E15" s="38">
        <f>C15*E6*B6/D15</f>
        <v>10.780000000000001</v>
      </c>
      <c r="F15" s="55">
        <f>E15+E17</f>
        <v>21.560000000000002</v>
      </c>
      <c r="G15" s="36"/>
    </row>
    <row r="16" spans="1:15" x14ac:dyDescent="0.25">
      <c r="A16" s="15" t="s">
        <v>5</v>
      </c>
      <c r="B16" s="22" t="s">
        <v>16</v>
      </c>
      <c r="C16" s="7">
        <v>0</v>
      </c>
      <c r="D16" s="41">
        <v>20</v>
      </c>
      <c r="E16" s="38">
        <f>C16*E6*B6/D16</f>
        <v>0</v>
      </c>
      <c r="F16" s="56"/>
      <c r="G16" s="37"/>
      <c r="I16" t="s">
        <v>27</v>
      </c>
    </row>
    <row r="17" spans="1:11" x14ac:dyDescent="0.25">
      <c r="A17" s="17"/>
      <c r="B17" s="6" t="s">
        <v>15</v>
      </c>
      <c r="C17" s="18">
        <v>0.2</v>
      </c>
      <c r="D17" s="43">
        <v>20</v>
      </c>
      <c r="E17" s="38">
        <f>C17*E6*B6/D17</f>
        <v>10.780000000000001</v>
      </c>
      <c r="F17" s="56"/>
      <c r="G17" s="37"/>
    </row>
    <row r="18" spans="1:11" x14ac:dyDescent="0.25">
      <c r="A18" s="13" t="s">
        <v>6</v>
      </c>
      <c r="B18" s="25" t="s">
        <v>14</v>
      </c>
      <c r="C18" s="7">
        <v>0.2</v>
      </c>
      <c r="D18" s="41">
        <v>20</v>
      </c>
      <c r="E18" s="38">
        <f>C18*E6*B6/D18</f>
        <v>10.780000000000001</v>
      </c>
      <c r="F18" s="55">
        <f>E18+E20</f>
        <v>21.560000000000002</v>
      </c>
      <c r="G18" s="36"/>
      <c r="I18" t="s">
        <v>36</v>
      </c>
    </row>
    <row r="19" spans="1:11" x14ac:dyDescent="0.25">
      <c r="A19" s="16" t="s">
        <v>7</v>
      </c>
      <c r="B19" s="22" t="s">
        <v>16</v>
      </c>
      <c r="C19" s="7">
        <v>0</v>
      </c>
      <c r="D19" s="41">
        <v>20</v>
      </c>
      <c r="E19" s="38">
        <f>C19*E6*B6/D19</f>
        <v>0</v>
      </c>
      <c r="F19" s="56"/>
      <c r="G19" s="37"/>
    </row>
    <row r="20" spans="1:11" x14ac:dyDescent="0.25">
      <c r="A20" s="13"/>
      <c r="B20" s="22" t="s">
        <v>15</v>
      </c>
      <c r="C20" s="7">
        <v>0.2</v>
      </c>
      <c r="D20" s="41">
        <v>20</v>
      </c>
      <c r="E20" s="38">
        <f>C20*E6*B6/D20</f>
        <v>10.780000000000001</v>
      </c>
      <c r="F20" s="56"/>
      <c r="G20" s="37"/>
      <c r="I20" t="s">
        <v>28</v>
      </c>
    </row>
    <row r="21" spans="1:11" x14ac:dyDescent="0.25">
      <c r="A21" s="10" t="s">
        <v>10</v>
      </c>
      <c r="B21" s="21" t="s">
        <v>14</v>
      </c>
      <c r="C21" s="11">
        <v>0.2</v>
      </c>
      <c r="D21" s="42">
        <v>20</v>
      </c>
      <c r="E21" s="38">
        <f>C21*E6*B6/D21</f>
        <v>10.780000000000001</v>
      </c>
      <c r="F21" s="55">
        <f>E21+E23</f>
        <v>21.560000000000002</v>
      </c>
      <c r="G21" s="36"/>
    </row>
    <row r="22" spans="1:11" x14ac:dyDescent="0.25">
      <c r="A22" s="12" t="s">
        <v>2</v>
      </c>
      <c r="B22" s="22" t="s">
        <v>16</v>
      </c>
      <c r="C22" s="7">
        <v>0</v>
      </c>
      <c r="D22" s="41">
        <v>20</v>
      </c>
      <c r="E22" s="38">
        <f>C22*E6*B6/D22</f>
        <v>0</v>
      </c>
      <c r="F22" s="56"/>
      <c r="G22" s="37"/>
      <c r="I22" s="28" t="s">
        <v>29</v>
      </c>
      <c r="J22" s="29" t="s">
        <v>30</v>
      </c>
      <c r="K22" s="29" t="s">
        <v>31</v>
      </c>
    </row>
    <row r="23" spans="1:11" x14ac:dyDescent="0.25">
      <c r="A23" s="17"/>
      <c r="B23" s="6" t="s">
        <v>15</v>
      </c>
      <c r="C23" s="18">
        <v>0.2</v>
      </c>
      <c r="D23" s="43">
        <v>20</v>
      </c>
      <c r="E23" s="38">
        <f>C23*E6*B6/D23</f>
        <v>10.780000000000001</v>
      </c>
      <c r="F23" s="56"/>
      <c r="G23" s="37"/>
      <c r="I23" s="4">
        <v>1</v>
      </c>
      <c r="J23" s="29">
        <v>95</v>
      </c>
      <c r="K23" s="29">
        <v>15</v>
      </c>
    </row>
    <row r="24" spans="1:11" x14ac:dyDescent="0.25">
      <c r="A24" s="13" t="s">
        <v>11</v>
      </c>
      <c r="B24" s="23" t="s">
        <v>14</v>
      </c>
      <c r="C24" s="7">
        <v>0.4</v>
      </c>
      <c r="D24" s="41">
        <v>20</v>
      </c>
      <c r="E24" s="38">
        <f>C24*E6*B6/D24</f>
        <v>21.560000000000002</v>
      </c>
      <c r="F24" s="55">
        <f>E24+E26</f>
        <v>43.120000000000005</v>
      </c>
      <c r="G24" s="36"/>
      <c r="I24" s="30">
        <v>2</v>
      </c>
      <c r="J24" s="31">
        <v>94</v>
      </c>
      <c r="K24" s="31">
        <v>0.5</v>
      </c>
    </row>
    <row r="25" spans="1:11" x14ac:dyDescent="0.25">
      <c r="A25" s="14" t="s">
        <v>3</v>
      </c>
      <c r="B25" s="22" t="s">
        <v>16</v>
      </c>
      <c r="C25" s="7">
        <v>0</v>
      </c>
      <c r="D25" s="41">
        <v>20</v>
      </c>
      <c r="E25" s="38">
        <f>C25*E6*B6/D25</f>
        <v>0</v>
      </c>
      <c r="F25" s="56"/>
      <c r="G25" s="37"/>
      <c r="I25" s="30">
        <v>3</v>
      </c>
      <c r="J25" s="31">
        <v>60</v>
      </c>
      <c r="K25" s="31">
        <v>1.5</v>
      </c>
    </row>
    <row r="26" spans="1:11" x14ac:dyDescent="0.25">
      <c r="A26" s="13"/>
      <c r="B26" s="22" t="s">
        <v>15</v>
      </c>
      <c r="C26" s="7">
        <v>0.4</v>
      </c>
      <c r="D26" s="41">
        <v>20</v>
      </c>
      <c r="E26" s="38">
        <f>C26*E6*B6/D26</f>
        <v>21.560000000000002</v>
      </c>
      <c r="F26" s="56"/>
      <c r="G26" s="37"/>
      <c r="I26" s="30">
        <v>4</v>
      </c>
      <c r="J26" s="31">
        <v>72</v>
      </c>
      <c r="K26" s="31">
        <v>1</v>
      </c>
    </row>
    <row r="27" spans="1:11" x14ac:dyDescent="0.25">
      <c r="A27" s="10" t="s">
        <v>12</v>
      </c>
      <c r="B27" s="24" t="s">
        <v>14</v>
      </c>
      <c r="C27" s="11">
        <v>0.4</v>
      </c>
      <c r="D27" s="42">
        <v>20</v>
      </c>
      <c r="E27" s="38">
        <f>C27*E6*B6/D27</f>
        <v>21.560000000000002</v>
      </c>
      <c r="F27" s="55">
        <f>E27+E29</f>
        <v>43.120000000000005</v>
      </c>
      <c r="G27" s="36"/>
      <c r="I27" s="54" t="s">
        <v>32</v>
      </c>
      <c r="J27" s="54"/>
      <c r="K27" s="54"/>
    </row>
    <row r="28" spans="1:11" x14ac:dyDescent="0.25">
      <c r="A28" s="15" t="s">
        <v>5</v>
      </c>
      <c r="B28" s="22" t="s">
        <v>16</v>
      </c>
      <c r="C28" s="7">
        <v>0</v>
      </c>
      <c r="D28" s="41">
        <v>20</v>
      </c>
      <c r="E28" s="38">
        <f>C28*E6*B6/D28</f>
        <v>0</v>
      </c>
      <c r="F28" s="56"/>
      <c r="G28" s="37"/>
      <c r="I28" s="4">
        <v>5</v>
      </c>
      <c r="J28" s="29">
        <v>60</v>
      </c>
      <c r="K28" s="29">
        <v>30</v>
      </c>
    </row>
    <row r="29" spans="1:11" x14ac:dyDescent="0.25">
      <c r="A29" s="17"/>
      <c r="B29" s="6" t="s">
        <v>15</v>
      </c>
      <c r="C29" s="18">
        <v>0.4</v>
      </c>
      <c r="D29" s="43">
        <v>20</v>
      </c>
      <c r="E29" s="38">
        <f>C29*E6*B6/D29</f>
        <v>21.560000000000002</v>
      </c>
      <c r="F29" s="56"/>
      <c r="G29" s="37"/>
    </row>
    <row r="30" spans="1:11" x14ac:dyDescent="0.25">
      <c r="A30" s="13" t="s">
        <v>13</v>
      </c>
      <c r="B30" s="25" t="s">
        <v>14</v>
      </c>
      <c r="C30" s="7">
        <v>0.2</v>
      </c>
      <c r="D30" s="41">
        <v>20</v>
      </c>
      <c r="E30" s="38">
        <f>C30*E6*B6/D30</f>
        <v>10.780000000000001</v>
      </c>
      <c r="F30" s="55">
        <f>E30+E32</f>
        <v>21.560000000000002</v>
      </c>
      <c r="G30" s="36"/>
    </row>
    <row r="31" spans="1:11" x14ac:dyDescent="0.25">
      <c r="A31" s="16" t="s">
        <v>7</v>
      </c>
      <c r="B31" s="22" t="s">
        <v>16</v>
      </c>
      <c r="C31" s="7">
        <v>0</v>
      </c>
      <c r="D31" s="22">
        <v>20</v>
      </c>
      <c r="E31" s="38">
        <f>C31*E6*B6/D31</f>
        <v>0</v>
      </c>
      <c r="F31" s="56"/>
      <c r="G31" s="37"/>
    </row>
    <row r="32" spans="1:11" x14ac:dyDescent="0.25">
      <c r="A32" s="17"/>
      <c r="B32" s="6" t="s">
        <v>15</v>
      </c>
      <c r="C32" s="18">
        <v>0.2</v>
      </c>
      <c r="D32" s="6">
        <v>20</v>
      </c>
      <c r="E32" s="38">
        <f>C32*E6*B6/D32</f>
        <v>10.780000000000001</v>
      </c>
      <c r="F32" s="56"/>
      <c r="G32" s="37"/>
    </row>
    <row r="34" spans="1:15" x14ac:dyDescent="0.25">
      <c r="C34" s="53" t="s">
        <v>19</v>
      </c>
      <c r="D34" s="53"/>
      <c r="E34" s="3">
        <f>SUM(E9:E32)</f>
        <v>226.38000000000002</v>
      </c>
    </row>
    <row r="37" spans="1:15" ht="18.75" x14ac:dyDescent="0.3">
      <c r="A37" s="46" t="s">
        <v>55</v>
      </c>
      <c r="B37" s="7"/>
      <c r="C37" s="7"/>
      <c r="D37" s="7"/>
      <c r="E37" s="7"/>
      <c r="H37" s="7"/>
      <c r="I37" s="7"/>
      <c r="J37" s="7"/>
      <c r="K37" s="7"/>
      <c r="L37" s="7"/>
      <c r="M37" s="7"/>
    </row>
    <row r="38" spans="1:15" x14ac:dyDescent="0.25">
      <c r="A38" t="s">
        <v>46</v>
      </c>
      <c r="B38" s="7"/>
      <c r="C38" s="7"/>
      <c r="D38" s="7"/>
      <c r="E38" s="7"/>
      <c r="H38" s="7"/>
      <c r="I38" s="7"/>
      <c r="J38" s="7"/>
      <c r="K38" s="7"/>
      <c r="L38" s="7"/>
      <c r="M38" s="7"/>
    </row>
    <row r="39" spans="1:15" x14ac:dyDescent="0.25">
      <c r="A39" s="7" t="s">
        <v>37</v>
      </c>
      <c r="B39" s="7"/>
      <c r="C39" s="7"/>
      <c r="D39" s="7"/>
      <c r="E39" s="7"/>
      <c r="H39" s="7"/>
      <c r="I39" s="7"/>
      <c r="J39" s="7"/>
      <c r="K39" s="7"/>
      <c r="L39" s="7"/>
      <c r="M39" s="7"/>
    </row>
    <row r="40" spans="1:15" x14ac:dyDescent="0.25">
      <c r="A40" s="7" t="s">
        <v>38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39"/>
    </row>
    <row r="41" spans="1:15" x14ac:dyDescent="0.25">
      <c r="A41" s="7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39"/>
    </row>
    <row r="42" spans="1:15" ht="18.75" x14ac:dyDescent="0.3">
      <c r="A42" s="48" t="s">
        <v>50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39"/>
      <c r="O42" s="39"/>
    </row>
    <row r="43" spans="1:15" x14ac:dyDescent="0.25">
      <c r="A43" s="7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39"/>
      <c r="O43" s="39"/>
    </row>
    <row r="44" spans="1:15" x14ac:dyDescent="0.25">
      <c r="A44" s="40" t="s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39"/>
      <c r="O44" s="39"/>
    </row>
    <row r="45" spans="1:15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39"/>
      <c r="O45" s="39"/>
    </row>
    <row r="46" spans="1:15" x14ac:dyDescent="0.25">
      <c r="A46" s="40" t="s">
        <v>40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39"/>
      <c r="O46" s="39"/>
    </row>
    <row r="47" spans="1:15" x14ac:dyDescent="0.25">
      <c r="A47" s="7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39"/>
      <c r="O47" s="39"/>
    </row>
    <row r="48" spans="1:15" x14ac:dyDescent="0.25">
      <c r="A48" t="s">
        <v>1</v>
      </c>
      <c r="B48" s="40"/>
      <c r="C48" s="40" t="s">
        <v>44</v>
      </c>
      <c r="E48" s="40" t="s">
        <v>42</v>
      </c>
      <c r="F48" s="40"/>
      <c r="H48" s="40"/>
      <c r="I48" s="40"/>
      <c r="J48" s="40"/>
      <c r="K48" s="40"/>
      <c r="L48" s="40"/>
      <c r="M48" s="40"/>
      <c r="N48" s="40"/>
      <c r="O48" s="39"/>
    </row>
    <row r="49" spans="1:15" x14ac:dyDescent="0.25">
      <c r="A49" s="49">
        <v>98</v>
      </c>
      <c r="B49" s="50" t="s">
        <v>41</v>
      </c>
      <c r="C49" s="39">
        <v>0.1</v>
      </c>
      <c r="D49" s="50" t="s">
        <v>47</v>
      </c>
      <c r="E49" s="39">
        <f>A49*C49</f>
        <v>9.8000000000000007</v>
      </c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1:15" x14ac:dyDescent="0.25">
      <c r="F50"/>
      <c r="G50"/>
    </row>
    <row r="51" spans="1:15" x14ac:dyDescent="0.25">
      <c r="C51" s="40" t="s">
        <v>45</v>
      </c>
      <c r="E51" s="40" t="s">
        <v>43</v>
      </c>
    </row>
    <row r="52" spans="1:15" x14ac:dyDescent="0.25">
      <c r="B52" s="44" t="s">
        <v>41</v>
      </c>
      <c r="C52">
        <v>9.9</v>
      </c>
      <c r="D52" s="44" t="s">
        <v>47</v>
      </c>
      <c r="E52">
        <f>A49*C52</f>
        <v>970.2</v>
      </c>
    </row>
    <row r="55" spans="1:15" x14ac:dyDescent="0.25">
      <c r="A55" t="s">
        <v>48</v>
      </c>
    </row>
    <row r="56" spans="1:15" x14ac:dyDescent="0.25">
      <c r="A56" t="s">
        <v>49</v>
      </c>
    </row>
    <row r="57" spans="1:15" x14ac:dyDescent="0.25">
      <c r="A57" t="s">
        <v>53</v>
      </c>
    </row>
    <row r="58" spans="1:15" x14ac:dyDescent="0.25">
      <c r="A58" t="s">
        <v>54</v>
      </c>
    </row>
    <row r="59" spans="1:15" x14ac:dyDescent="0.25">
      <c r="A59" t="s">
        <v>51</v>
      </c>
    </row>
    <row r="60" spans="1:15" x14ac:dyDescent="0.25">
      <c r="A60" s="51" t="s">
        <v>52</v>
      </c>
    </row>
  </sheetData>
  <mergeCells count="10">
    <mergeCell ref="C34:D34"/>
    <mergeCell ref="I27:K27"/>
    <mergeCell ref="F9:F11"/>
    <mergeCell ref="F12:F14"/>
    <mergeCell ref="F15:F17"/>
    <mergeCell ref="F18:F20"/>
    <mergeCell ref="F21:F23"/>
    <mergeCell ref="F24:F26"/>
    <mergeCell ref="F27:F29"/>
    <mergeCell ref="F30:F32"/>
  </mergeCells>
  <hyperlinks>
    <hyperlink ref="A60" r:id="rId1"/>
  </hyperlinks>
  <pageMargins left="0.7" right="0.7" top="0.75" bottom="0.75" header="0.3" footer="0.3"/>
  <pageSetup paperSize="9" scale="6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ETH Zuerich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Gimmi, Elena</dc:creator>
  <cp:lastModifiedBy>Vorburger, Christoph</cp:lastModifiedBy>
  <cp:lastPrinted>2020-11-24T14:04:55Z</cp:lastPrinted>
  <dcterms:created xsi:type="dcterms:W3CDTF">2019-06-27T13:43:16Z</dcterms:created>
  <dcterms:modified xsi:type="dcterms:W3CDTF">2020-11-26T10:28:48Z</dcterms:modified>
</cp:coreProperties>
</file>